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1" activeTab="0"/>
  </bookViews>
  <sheets>
    <sheet name="Budsjett 2013" sheetId="1" r:id="rId1"/>
    <sheet name="Resultat 2012" sheetId="2" r:id="rId2"/>
    <sheet name="Regnskap 2012" sheetId="3" r:id="rId3"/>
    <sheet name="Budsjett 2012" sheetId="4" r:id="rId4"/>
    <sheet name="Regnskap AMFK 2011" sheetId="5" r:id="rId5"/>
    <sheet name="Resultat 2011" sheetId="6" r:id="rId6"/>
    <sheet name="Resultat 2010" sheetId="7" r:id="rId7"/>
    <sheet name="Resultat 2009" sheetId="8" r:id="rId8"/>
  </sheets>
  <definedNames>
    <definedName name="_xlnm.Print_Area" localSheetId="4">'Regnskap AMFK 2011'!$A$1:$Y$50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I12" authorId="0">
      <text>
        <r>
          <rPr>
            <b/>
            <sz val="8"/>
            <color indexed="8"/>
            <rFont val="Tahoma"/>
            <family val="2"/>
          </rPr>
          <t xml:space="preserve">Starbuck:
</t>
        </r>
        <r>
          <rPr>
            <sz val="8"/>
            <color indexed="8"/>
            <rFont val="Tahoma"/>
            <family val="2"/>
          </rPr>
          <t>Tippemidler           kr.   5 034,65
LAM                      kr. 36 928,00
Utbytte forsikring kr.      171,00</t>
        </r>
      </text>
    </comment>
    <comment ref="K16" authorId="0">
      <text>
        <r>
          <rPr>
            <b/>
            <sz val="8"/>
            <color indexed="8"/>
            <rFont val="Tahoma"/>
            <family val="2"/>
          </rPr>
          <t xml:space="preserve">Starbuck:
</t>
        </r>
        <r>
          <rPr>
            <sz val="8"/>
            <color indexed="8"/>
            <rFont val="Tahoma"/>
            <family val="2"/>
          </rPr>
          <t xml:space="preserve">Leie: kr. 10 000,-
…
Vanningsanlegg 
ca kr. 6 500,-
…
Jord og plenfrø
kr. 2 605,- 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Starbuck:
</t>
        </r>
        <r>
          <rPr>
            <sz val="8"/>
            <color indexed="8"/>
            <rFont val="Tahoma"/>
            <family val="2"/>
          </rPr>
          <t xml:space="preserve">Geir, hva er brukt til markedsføring??  Jeg finner ikke noe bilag på det.
</t>
        </r>
      </text>
    </comment>
  </commentList>
</comments>
</file>

<file path=xl/sharedStrings.xml><?xml version="1.0" encoding="utf-8"?>
<sst xmlns="http://schemas.openxmlformats.org/spreadsheetml/2006/main" count="313" uniqueCount="132">
  <si>
    <t>Budsjett 2013</t>
  </si>
  <si>
    <t>for</t>
  </si>
  <si>
    <t>Agder Modellflyklubb 2013</t>
  </si>
  <si>
    <t>Inntekter</t>
  </si>
  <si>
    <t>Balanse</t>
  </si>
  <si>
    <t>Resultat 2012</t>
  </si>
  <si>
    <t>Kommentarer</t>
  </si>
  <si>
    <t>Kontigenter</t>
  </si>
  <si>
    <t>20 juniorer, 50 seniorer</t>
  </si>
  <si>
    <t>Tilskudd</t>
  </si>
  <si>
    <t>Nøkler</t>
  </si>
  <si>
    <t>3 nøkler</t>
  </si>
  <si>
    <t>Diverse inntekter</t>
  </si>
  <si>
    <t>NM skala</t>
  </si>
  <si>
    <t>Sum inntekter</t>
  </si>
  <si>
    <t>Utgifter</t>
  </si>
  <si>
    <t>Leieutgifter</t>
  </si>
  <si>
    <t>Flyplassleie</t>
  </si>
  <si>
    <t>Evje - drift</t>
  </si>
  <si>
    <t>Gass, gressklipper, etc Utedo ferdigstilt</t>
  </si>
  <si>
    <t>Evje - vei</t>
  </si>
  <si>
    <t>Utbedring av vei inn til flyplass</t>
  </si>
  <si>
    <t>Uforutsette utgifter</t>
  </si>
  <si>
    <t>Administrasjon, markedsføring og deltakelse NLF</t>
  </si>
  <si>
    <t>Nettside, administrasjon,etc</t>
  </si>
  <si>
    <t>Ungdomsarbeid</t>
  </si>
  <si>
    <t>Sum utgifter</t>
  </si>
  <si>
    <t>Resultat budsjett 2013</t>
  </si>
  <si>
    <t>Agder Modellflyklubb</t>
  </si>
  <si>
    <t>Budsjett</t>
  </si>
  <si>
    <t>Regnskap</t>
  </si>
  <si>
    <t>Diverse utgifter</t>
  </si>
  <si>
    <t>Administrasjon og markedsføring</t>
  </si>
  <si>
    <t>Ungdomsarbeide</t>
  </si>
  <si>
    <t>Budsjetert resultat 2012</t>
  </si>
  <si>
    <t>Skala NM / Utedo</t>
  </si>
  <si>
    <t>Skala NM</t>
  </si>
  <si>
    <t>Utedo</t>
  </si>
  <si>
    <t>Bankkonto</t>
  </si>
  <si>
    <t>Kontantkasse</t>
  </si>
  <si>
    <t>Kontigent</t>
  </si>
  <si>
    <t>Evje - utgifter</t>
  </si>
  <si>
    <t>Diverse</t>
  </si>
  <si>
    <t>Adm. / Markedsføring</t>
  </si>
  <si>
    <t>Dato</t>
  </si>
  <si>
    <t>Tekst</t>
  </si>
  <si>
    <t>Bilag</t>
  </si>
  <si>
    <t>Debet</t>
  </si>
  <si>
    <t>Kredit</t>
  </si>
  <si>
    <t>Merknader</t>
  </si>
  <si>
    <t>Inng.saldo</t>
  </si>
  <si>
    <t>Renteinntekter</t>
  </si>
  <si>
    <t>Tilskudd, Norsk Tipping</t>
  </si>
  <si>
    <t>Nettgiro til Sverre Moen, Postboksleie</t>
  </si>
  <si>
    <t>Kontingent fra NLF</t>
  </si>
  <si>
    <t>Gavekort til Geir Wulff</t>
  </si>
  <si>
    <t>Brønnøysundregisteret</t>
  </si>
  <si>
    <t>Nettgiro til Jan Simonsen, Brakke vedlikehold</t>
  </si>
  <si>
    <t>Nettgiro til S.Moen, Brakke vedlikehold</t>
  </si>
  <si>
    <t>Nøkler til evje bom, S.Moen</t>
  </si>
  <si>
    <t>Nettgiro til I.Thorsteinsen, Div utedo</t>
  </si>
  <si>
    <t>Nettgiro til A.Vegusdal, Div utedo+evje generell</t>
  </si>
  <si>
    <t>Gressklipper, drivreim</t>
  </si>
  <si>
    <t>Nøkkel, Jacek Jakubowicz</t>
  </si>
  <si>
    <t>Propan</t>
  </si>
  <si>
    <t>Nøkkel, Johannes Gjessing</t>
  </si>
  <si>
    <t>Nøkkel, Jan Simonsen</t>
  </si>
  <si>
    <t>Nettgiro R.Mikkelsen, Utedo/brakke vedlikehold</t>
  </si>
  <si>
    <t>Tilskudd, Gjensidige</t>
  </si>
  <si>
    <t>Nettgiro I.Thorsteinsen, Diverse til utedo</t>
  </si>
  <si>
    <t>Bensin, Gressklipper</t>
  </si>
  <si>
    <t>Nøkkel, Espen Mørch</t>
  </si>
  <si>
    <t>Byggemeldingsgebyr, Utedo</t>
  </si>
  <si>
    <t>Nettgiro A.Vegusdal, Div utedo</t>
  </si>
  <si>
    <t>Tilskudd fra NLF, ungdomsarbeid</t>
  </si>
  <si>
    <t>Diverse, til utedo</t>
  </si>
  <si>
    <t>Tilskudd, Norges idrettsforbund</t>
  </si>
  <si>
    <t>Utlegg premier til skala NM</t>
  </si>
  <si>
    <t>Forsikringspremie</t>
  </si>
  <si>
    <t>Nettgiro til Jan Simonsen, Div. Utedo</t>
  </si>
  <si>
    <t>Nøkkel, Arve Danielsen</t>
  </si>
  <si>
    <t>Tilskudd fra Lantz Auto, premier til skala NM</t>
  </si>
  <si>
    <t>Nettgiro til A. Simonsen, ifm skala NM</t>
  </si>
  <si>
    <t>Norsk Flagg, ifm konkurranser generelt</t>
  </si>
  <si>
    <t>Nettgiro A. Løvsland, kontanter til kasse</t>
  </si>
  <si>
    <t>Diverse Ungdomsgruppa</t>
  </si>
  <si>
    <t>Innskudd fra kontantkasse</t>
  </si>
  <si>
    <t>Webside leie</t>
  </si>
  <si>
    <t>Blomster til Gunn Thorsteinsen, skala NM++</t>
  </si>
  <si>
    <t>Diverse utedo</t>
  </si>
  <si>
    <t>Diverse utgifter ifm skala NM</t>
  </si>
  <si>
    <t>Diverse utgifter ifm utedo</t>
  </si>
  <si>
    <t>Økning kassabeholdning ifm skala NM</t>
  </si>
  <si>
    <t>---</t>
  </si>
  <si>
    <t>Over-/ Underskudd</t>
  </si>
  <si>
    <t>Beholdning 1.januar 2011</t>
  </si>
  <si>
    <t>Beholdning 31. des. 2011</t>
  </si>
  <si>
    <t>Overføres balanse</t>
  </si>
  <si>
    <t>Budsjett 2012</t>
  </si>
  <si>
    <t>20 juniorer, 50 seniorer, økt kontigent (400--&gt;500)</t>
  </si>
  <si>
    <t>Med referanse til regnskap 2011</t>
  </si>
  <si>
    <t>Kundeutbytte Gjensidige</t>
  </si>
  <si>
    <t>Gass, gressklipper, etc</t>
  </si>
  <si>
    <t>Ved behov, f.eks ny trainer modell, etc</t>
  </si>
  <si>
    <t>Resultat budsjett 2012</t>
  </si>
  <si>
    <t>Norsk tipping</t>
  </si>
  <si>
    <t>Leie av postboks</t>
  </si>
  <si>
    <t>Refusjon medlemskontigent fra NAK</t>
  </si>
  <si>
    <t>Avgift brønnøysundregisteret</t>
  </si>
  <si>
    <t>Deltakelse seksjonsmøte v/Kenneth Lunde</t>
  </si>
  <si>
    <t>Seksjonsmøte innbetaling til NLF</t>
  </si>
  <si>
    <t>Gassgrill</t>
  </si>
  <si>
    <t xml:space="preserve">Gjensidige - Kundeutbytte </t>
  </si>
  <si>
    <t>Otra Trelast</t>
  </si>
  <si>
    <t>Gjensidige forsikring</t>
  </si>
  <si>
    <t>Monter</t>
  </si>
  <si>
    <t>Norges idrettsforbund</t>
  </si>
  <si>
    <t>Rolf Mikkelsen - gass (grill), maling</t>
  </si>
  <si>
    <t>Go Large Hosting - Webside</t>
  </si>
  <si>
    <t>Blomster</t>
  </si>
  <si>
    <t>Resultat 2011</t>
  </si>
  <si>
    <t>Budsjett 2010</t>
  </si>
  <si>
    <t>Resultat 2010</t>
  </si>
  <si>
    <t>Inn</t>
  </si>
  <si>
    <t>Ut</t>
  </si>
  <si>
    <t>Dugnad</t>
  </si>
  <si>
    <t>Evje</t>
  </si>
  <si>
    <t>Underskudd</t>
  </si>
  <si>
    <t>Overskudd</t>
  </si>
  <si>
    <t>Budsjett 2009</t>
  </si>
  <si>
    <t>Resultat 2009</t>
  </si>
  <si>
    <t>Vedtatt på årsmøte 26.02.2009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</si>
</sst>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[$kr-414]\ #,##0.00;[RED]\-[$kr-414]\ #,##0.00"/>
    <numFmt numFmtId="166" formatCode="[$kr-414]\ #,##0.00;[RED][$kr-414]&quot; -&quot;#,##0.00"/>
    <numFmt numFmtId="167" formatCode="DD/\ MMMM"/>
    <numFmt numFmtId="168" formatCode="#,###.00"/>
    <numFmt numFmtId="169" formatCode="D/\ MMM&quot;  &quot;YYYY"/>
    <numFmt numFmtId="170" formatCode="#,##0.00"/>
    <numFmt numFmtId="171" formatCode="&quot;kr &quot;#,##0.00;[RED]&quot;kr &quot;#,##0.00"/>
    <numFmt numFmtId="172" formatCode="@"/>
    <numFmt numFmtId="173" formatCode="[$kr-414]\ #,##0.00;[RED][$kr-414]\ #,##0.00"/>
    <numFmt numFmtId="174" formatCode="[$kr-414]\ #,###.00;[RED]\-[$kr-414]\ #,###.00"/>
    <numFmt numFmtId="175" formatCode="[$kr-414]\ #,###.00;\-[$kr-414]\ #,###.00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5" fontId="0" fillId="0" borderId="3" xfId="0" applyNumberFormat="1" applyBorder="1" applyAlignment="1">
      <alignment/>
    </xf>
    <xf numFmtId="166" fontId="0" fillId="0" borderId="3" xfId="0" applyNumberFormat="1" applyFont="1" applyFill="1" applyBorder="1" applyAlignment="1">
      <alignment/>
    </xf>
    <xf numFmtId="165" fontId="0" fillId="2" borderId="4" xfId="0" applyNumberFormat="1" applyFill="1" applyBorder="1" applyAlignment="1">
      <alignment/>
    </xf>
    <xf numFmtId="164" fontId="0" fillId="0" borderId="5" xfId="0" applyFon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5" fontId="0" fillId="2" borderId="6" xfId="0" applyNumberFormat="1" applyFill="1" applyBorder="1" applyAlignment="1">
      <alignment/>
    </xf>
    <xf numFmtId="164" fontId="0" fillId="0" borderId="5" xfId="0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3" xfId="0" applyFont="1" applyFill="1" applyBorder="1" applyAlignment="1">
      <alignment/>
    </xf>
    <xf numFmtId="166" fontId="0" fillId="0" borderId="0" xfId="0" applyNumberFormat="1" applyBorder="1" applyAlignment="1">
      <alignment/>
    </xf>
    <xf numFmtId="164" fontId="2" fillId="0" borderId="7" xfId="0" applyFont="1" applyBorder="1" applyAlignment="1">
      <alignment/>
    </xf>
    <xf numFmtId="165" fontId="0" fillId="0" borderId="7" xfId="0" applyNumberFormat="1" applyBorder="1" applyAlignment="1">
      <alignment/>
    </xf>
    <xf numFmtId="164" fontId="0" fillId="0" borderId="0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5" fontId="0" fillId="0" borderId="8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/>
    </xf>
    <xf numFmtId="165" fontId="0" fillId="0" borderId="6" xfId="0" applyNumberFormat="1" applyFill="1" applyBorder="1" applyAlignment="1">
      <alignment/>
    </xf>
    <xf numFmtId="164" fontId="0" fillId="0" borderId="11" xfId="0" applyFont="1" applyFill="1" applyBorder="1" applyAlignment="1">
      <alignment/>
    </xf>
    <xf numFmtId="164" fontId="0" fillId="0" borderId="12" xfId="0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Border="1" applyAlignment="1">
      <alignment/>
    </xf>
    <xf numFmtId="165" fontId="0" fillId="0" borderId="13" xfId="0" applyNumberFormat="1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2" fillId="0" borderId="0" xfId="0" applyFont="1" applyAlignment="1">
      <alignment/>
    </xf>
    <xf numFmtId="166" fontId="2" fillId="0" borderId="7" xfId="0" applyNumberFormat="1" applyFont="1" applyBorder="1" applyAlignment="1">
      <alignment/>
    </xf>
    <xf numFmtId="167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8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left"/>
    </xf>
    <xf numFmtId="164" fontId="2" fillId="0" borderId="14" xfId="0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4" fontId="0" fillId="0" borderId="15" xfId="0" applyFon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7" fontId="0" fillId="0" borderId="14" xfId="0" applyNumberFormat="1" applyBorder="1" applyAlignment="1">
      <alignment horizontal="left"/>
    </xf>
    <xf numFmtId="164" fontId="0" fillId="0" borderId="20" xfId="0" applyFon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14" xfId="0" applyNumberFormat="1" applyBorder="1" applyAlignment="1">
      <alignment/>
    </xf>
    <xf numFmtId="164" fontId="0" fillId="0" borderId="14" xfId="0" applyBorder="1" applyAlignment="1">
      <alignment/>
    </xf>
    <xf numFmtId="167" fontId="0" fillId="0" borderId="0" xfId="0" applyNumberFormat="1" applyBorder="1" applyAlignment="1">
      <alignment horizontal="left"/>
    </xf>
    <xf numFmtId="164" fontId="0" fillId="0" borderId="15" xfId="0" applyFont="1" applyFill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Fill="1" applyAlignment="1">
      <alignment horizontal="left"/>
    </xf>
    <xf numFmtId="168" fontId="0" fillId="0" borderId="19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0" fillId="0" borderId="20" xfId="0" applyFont="1" applyFill="1" applyBorder="1" applyAlignment="1">
      <alignment/>
    </xf>
    <xf numFmtId="169" fontId="0" fillId="0" borderId="14" xfId="0" applyNumberFormat="1" applyFont="1" applyBorder="1" applyAlignment="1">
      <alignment horizontal="left"/>
    </xf>
    <xf numFmtId="170" fontId="0" fillId="0" borderId="21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21" xfId="0" applyBorder="1" applyAlignment="1">
      <alignment/>
    </xf>
    <xf numFmtId="170" fontId="0" fillId="0" borderId="14" xfId="0" applyNumberFormat="1" applyBorder="1" applyAlignment="1">
      <alignment/>
    </xf>
    <xf numFmtId="164" fontId="0" fillId="0" borderId="21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0" xfId="0" applyFont="1" applyAlignment="1">
      <alignment/>
    </xf>
    <xf numFmtId="164" fontId="0" fillId="0" borderId="19" xfId="0" applyFont="1" applyBorder="1" applyAlignment="1">
      <alignment/>
    </xf>
    <xf numFmtId="164" fontId="0" fillId="0" borderId="19" xfId="0" applyFont="1" applyBorder="1" applyAlignment="1">
      <alignment horizontal="center"/>
    </xf>
    <xf numFmtId="167" fontId="0" fillId="0" borderId="18" xfId="0" applyNumberFormat="1" applyBorder="1" applyAlignment="1">
      <alignment horizontal="left"/>
    </xf>
    <xf numFmtId="164" fontId="0" fillId="0" borderId="23" xfId="0" applyFont="1" applyBorder="1" applyAlignment="1">
      <alignment/>
    </xf>
    <xf numFmtId="164" fontId="0" fillId="0" borderId="23" xfId="0" applyFont="1" applyBorder="1" applyAlignment="1">
      <alignment horizontal="center"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4" fontId="0" fillId="0" borderId="18" xfId="0" applyBorder="1" applyAlignment="1">
      <alignment/>
    </xf>
    <xf numFmtId="167" fontId="0" fillId="0" borderId="0" xfId="0" applyNumberFormat="1" applyFont="1" applyAlignment="1">
      <alignment horizontal="left"/>
    </xf>
    <xf numFmtId="164" fontId="0" fillId="0" borderId="0" xfId="0" applyFont="1" applyAlignment="1">
      <alignment horizontal="center"/>
    </xf>
    <xf numFmtId="168" fontId="0" fillId="0" borderId="19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  <xf numFmtId="164" fontId="0" fillId="0" borderId="18" xfId="0" applyBorder="1" applyAlignment="1">
      <alignment horizontal="center"/>
    </xf>
    <xf numFmtId="170" fontId="0" fillId="0" borderId="0" xfId="0" applyNumberFormat="1" applyAlignment="1">
      <alignment/>
    </xf>
    <xf numFmtId="167" fontId="2" fillId="0" borderId="2" xfId="0" applyNumberFormat="1" applyFont="1" applyBorder="1" applyAlignment="1">
      <alignment horizontal="left"/>
    </xf>
    <xf numFmtId="164" fontId="2" fillId="0" borderId="25" xfId="0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left"/>
    </xf>
    <xf numFmtId="164" fontId="2" fillId="0" borderId="27" xfId="0" applyFont="1" applyBorder="1" applyAlignment="1">
      <alignment horizontal="center"/>
    </xf>
    <xf numFmtId="168" fontId="2" fillId="0" borderId="26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164" fontId="2" fillId="0" borderId="28" xfId="0" applyFont="1" applyBorder="1" applyAlignment="1">
      <alignment horizontal="center"/>
    </xf>
    <xf numFmtId="167" fontId="0" fillId="0" borderId="29" xfId="0" applyNumberFormat="1" applyBorder="1" applyAlignment="1">
      <alignment horizontal="left"/>
    </xf>
    <xf numFmtId="164" fontId="0" fillId="0" borderId="30" xfId="0" applyFont="1" applyBorder="1" applyAlignment="1">
      <alignment/>
    </xf>
    <xf numFmtId="164" fontId="0" fillId="0" borderId="31" xfId="0" applyBorder="1" applyAlignment="1">
      <alignment horizontal="center"/>
    </xf>
    <xf numFmtId="168" fontId="0" fillId="0" borderId="4" xfId="0" applyNumberFormat="1" applyFill="1" applyBorder="1" applyAlignment="1">
      <alignment/>
    </xf>
    <xf numFmtId="168" fontId="0" fillId="0" borderId="31" xfId="0" applyNumberFormat="1" applyBorder="1" applyAlignment="1">
      <alignment/>
    </xf>
    <xf numFmtId="168" fontId="0" fillId="0" borderId="4" xfId="0" applyNumberFormat="1" applyBorder="1" applyAlignment="1">
      <alignment/>
    </xf>
    <xf numFmtId="164" fontId="0" fillId="0" borderId="31" xfId="0" applyBorder="1" applyAlignment="1">
      <alignment/>
    </xf>
    <xf numFmtId="167" fontId="0" fillId="0" borderId="4" xfId="0" applyNumberFormat="1" applyBorder="1" applyAlignment="1">
      <alignment horizontal="left"/>
    </xf>
    <xf numFmtId="164" fontId="0" fillId="0" borderId="31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31" xfId="0" applyFont="1" applyBorder="1" applyAlignment="1">
      <alignment/>
    </xf>
    <xf numFmtId="167" fontId="0" fillId="0" borderId="4" xfId="0" applyNumberFormat="1" applyFill="1" applyBorder="1" applyAlignment="1">
      <alignment horizontal="left"/>
    </xf>
    <xf numFmtId="164" fontId="0" fillId="0" borderId="31" xfId="0" applyFill="1" applyBorder="1" applyAlignment="1">
      <alignment horizontal="center"/>
    </xf>
    <xf numFmtId="168" fontId="0" fillId="0" borderId="31" xfId="0" applyNumberFormat="1" applyFill="1" applyBorder="1" applyAlignment="1">
      <alignment/>
    </xf>
    <xf numFmtId="164" fontId="0" fillId="0" borderId="4" xfId="0" applyFill="1" applyBorder="1" applyAlignment="1">
      <alignment/>
    </xf>
    <xf numFmtId="167" fontId="0" fillId="0" borderId="0" xfId="0" applyNumberFormat="1" applyFill="1" applyBorder="1" applyAlignment="1">
      <alignment horizontal="left"/>
    </xf>
    <xf numFmtId="164" fontId="0" fillId="0" borderId="0" xfId="0" applyFill="1" applyBorder="1" applyAlignment="1">
      <alignment/>
    </xf>
    <xf numFmtId="167" fontId="0" fillId="0" borderId="26" xfId="0" applyNumberFormat="1" applyBorder="1" applyAlignment="1">
      <alignment horizontal="left"/>
    </xf>
    <xf numFmtId="164" fontId="0" fillId="0" borderId="27" xfId="0" applyFont="1" applyBorder="1" applyAlignment="1">
      <alignment/>
    </xf>
    <xf numFmtId="164" fontId="0" fillId="0" borderId="27" xfId="0" applyFont="1" applyBorder="1" applyAlignment="1">
      <alignment horizontal="center"/>
    </xf>
    <xf numFmtId="168" fontId="0" fillId="0" borderId="26" xfId="0" applyNumberFormat="1" applyBorder="1" applyAlignment="1">
      <alignment/>
    </xf>
    <xf numFmtId="168" fontId="0" fillId="0" borderId="27" xfId="0" applyNumberForma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Border="1" applyAlignment="1">
      <alignment/>
    </xf>
    <xf numFmtId="167" fontId="0" fillId="0" borderId="4" xfId="0" applyNumberFormat="1" applyFont="1" applyBorder="1" applyAlignment="1">
      <alignment horizontal="left"/>
    </xf>
    <xf numFmtId="164" fontId="0" fillId="0" borderId="31" xfId="0" applyFont="1" applyBorder="1" applyAlignment="1">
      <alignment horizontal="center"/>
    </xf>
    <xf numFmtId="168" fontId="0" fillId="0" borderId="4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left"/>
    </xf>
    <xf numFmtId="167" fontId="0" fillId="0" borderId="11" xfId="0" applyNumberFormat="1" applyBorder="1" applyAlignment="1">
      <alignment horizontal="left"/>
    </xf>
    <xf numFmtId="164" fontId="0" fillId="0" borderId="32" xfId="0" applyBorder="1" applyAlignment="1">
      <alignment/>
    </xf>
    <xf numFmtId="164" fontId="0" fillId="0" borderId="32" xfId="0" applyBorder="1" applyAlignment="1">
      <alignment horizontal="center"/>
    </xf>
    <xf numFmtId="168" fontId="0" fillId="0" borderId="11" xfId="0" applyNumberFormat="1" applyBorder="1" applyAlignment="1">
      <alignment/>
    </xf>
    <xf numFmtId="168" fontId="0" fillId="0" borderId="32" xfId="0" applyNumberFormat="1" applyBorder="1" applyAlignment="1">
      <alignment/>
    </xf>
    <xf numFmtId="165" fontId="0" fillId="0" borderId="4" xfId="0" applyNumberFormat="1" applyFill="1" applyBorder="1" applyAlignment="1">
      <alignment/>
    </xf>
    <xf numFmtId="164" fontId="1" fillId="0" borderId="0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165" fontId="0" fillId="0" borderId="33" xfId="0" applyNumberFormat="1" applyBorder="1" applyAlignment="1">
      <alignment/>
    </xf>
    <xf numFmtId="164" fontId="0" fillId="0" borderId="33" xfId="0" applyBorder="1" applyAlignment="1">
      <alignment/>
    </xf>
    <xf numFmtId="171" fontId="0" fillId="0" borderId="33" xfId="0" applyNumberFormat="1" applyBorder="1" applyAlignment="1">
      <alignment/>
    </xf>
    <xf numFmtId="173" fontId="0" fillId="0" borderId="14" xfId="0" applyNumberFormat="1" applyBorder="1" applyAlignment="1">
      <alignment/>
    </xf>
    <xf numFmtId="164" fontId="0" fillId="0" borderId="14" xfId="0" applyFont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14" xfId="0" applyNumberFormat="1" applyBorder="1" applyAlignment="1">
      <alignment/>
    </xf>
    <xf numFmtId="175" fontId="0" fillId="0" borderId="14" xfId="0" applyNumberFormat="1" applyBorder="1" applyAlignment="1">
      <alignment/>
    </xf>
    <xf numFmtId="165" fontId="0" fillId="0" borderId="1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8.8515625" style="0" customWidth="1"/>
    <col min="2" max="2" width="42.7109375" style="0" customWidth="1"/>
    <col min="3" max="3" width="2.8515625" style="0" customWidth="1"/>
    <col min="4" max="4" width="12.00390625" style="0" customWidth="1"/>
    <col min="5" max="5" width="2.8515625" style="0" customWidth="1"/>
    <col min="6" max="6" width="12.00390625" style="0" customWidth="1"/>
    <col min="7" max="7" width="3.00390625" style="0" customWidth="1"/>
    <col min="8" max="8" width="42.8515625" style="0" customWidth="1"/>
    <col min="9" max="9" width="15.28125" style="0" customWidth="1"/>
    <col min="10" max="10" width="0" style="0" hidden="1" customWidth="1"/>
    <col min="11" max="11" width="42.8515625" style="0" customWidth="1"/>
    <col min="13" max="13" width="8.8515625" style="0" customWidth="1"/>
    <col min="15" max="16384" width="8.851562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6:8" ht="12.75">
      <c r="F2" s="2"/>
      <c r="H2" s="2"/>
    </row>
    <row r="3" spans="1:8" ht="12.75">
      <c r="A3" s="3" t="s">
        <v>1</v>
      </c>
      <c r="B3" s="3"/>
      <c r="C3" s="3"/>
      <c r="D3" s="3"/>
      <c r="E3" s="3"/>
      <c r="F3" s="3"/>
      <c r="G3" s="3"/>
      <c r="H3" s="3"/>
    </row>
    <row r="4" spans="1:8" ht="12.75">
      <c r="A4" s="4"/>
      <c r="B4" s="4"/>
      <c r="C4" s="4"/>
      <c r="D4" s="4"/>
      <c r="E4" s="4"/>
      <c r="F4" s="5"/>
      <c r="G4" s="4"/>
      <c r="H4" s="5"/>
    </row>
    <row r="5" spans="1:8" ht="12.75">
      <c r="A5" s="6" t="s">
        <v>2</v>
      </c>
      <c r="B5" s="6"/>
      <c r="C5" s="6"/>
      <c r="D5" s="6"/>
      <c r="E5" s="6"/>
      <c r="F5" s="6"/>
      <c r="G5" s="6"/>
      <c r="H5" s="6"/>
    </row>
    <row r="6" spans="1:8" ht="12.75">
      <c r="A6" s="6"/>
      <c r="B6" s="7"/>
      <c r="C6" s="7"/>
      <c r="D6" s="7"/>
      <c r="E6" s="7"/>
      <c r="F6" s="7"/>
      <c r="G6" s="7"/>
      <c r="H6" s="7"/>
    </row>
    <row r="7" spans="1:9" ht="12.75">
      <c r="A7" s="6"/>
      <c r="B7" s="7"/>
      <c r="C7" s="6"/>
      <c r="D7" s="6"/>
      <c r="E7" s="6"/>
      <c r="G7" s="6"/>
      <c r="H7" s="6"/>
      <c r="I7" s="8"/>
    </row>
    <row r="8" spans="2:12" ht="12.75">
      <c r="B8" s="6" t="s">
        <v>3</v>
      </c>
      <c r="C8" s="8"/>
      <c r="D8" s="8"/>
      <c r="E8" s="8"/>
      <c r="H8" s="9"/>
      <c r="I8" s="8"/>
      <c r="J8" t="s">
        <v>4</v>
      </c>
      <c r="L8" s="8"/>
    </row>
    <row r="9" spans="2:12" ht="12.75">
      <c r="B9" s="10"/>
      <c r="C9" s="10"/>
      <c r="D9" s="10" t="s">
        <v>5</v>
      </c>
      <c r="E9" s="11"/>
      <c r="F9" s="12" t="s">
        <v>0</v>
      </c>
      <c r="G9" s="10"/>
      <c r="H9" s="13" t="s">
        <v>6</v>
      </c>
      <c r="I9" s="8"/>
      <c r="J9" s="10"/>
      <c r="K9" s="8"/>
      <c r="L9" s="14"/>
    </row>
    <row r="10" spans="2:12" ht="12.75">
      <c r="B10" s="15"/>
      <c r="C10" s="15"/>
      <c r="D10" s="15"/>
      <c r="E10" s="16"/>
      <c r="F10" s="17"/>
      <c r="G10" s="15"/>
      <c r="H10" s="18"/>
      <c r="I10" s="8"/>
      <c r="J10" s="15"/>
      <c r="K10" s="8"/>
      <c r="L10" s="9"/>
    </row>
    <row r="11" spans="2:12" ht="12.75">
      <c r="B11" s="15" t="s">
        <v>7</v>
      </c>
      <c r="C11" s="15"/>
      <c r="D11" s="18">
        <f>'Resultat 2012'!F11</f>
        <v>25330</v>
      </c>
      <c r="E11" s="16"/>
      <c r="F11" s="17">
        <v>26000</v>
      </c>
      <c r="G11" s="15"/>
      <c r="H11" s="15" t="s">
        <v>8</v>
      </c>
      <c r="I11" s="8"/>
      <c r="J11" s="19">
        <f>#REF!-F11</f>
        <v>0</v>
      </c>
      <c r="L11" s="8"/>
    </row>
    <row r="12" spans="2:12" ht="12.75">
      <c r="B12" s="15" t="s">
        <v>9</v>
      </c>
      <c r="C12" s="15"/>
      <c r="D12" s="18">
        <f>'Resultat 2012'!F12</f>
        <v>15228.15</v>
      </c>
      <c r="E12" s="16"/>
      <c r="F12" s="20">
        <v>15000</v>
      </c>
      <c r="G12" s="15"/>
      <c r="H12" s="15"/>
      <c r="I12" s="8"/>
      <c r="J12" s="19">
        <f>#REF!-F12</f>
        <v>0</v>
      </c>
      <c r="L12" s="9"/>
    </row>
    <row r="13" spans="2:12" ht="12.75">
      <c r="B13" s="15" t="s">
        <v>10</v>
      </c>
      <c r="C13" s="15"/>
      <c r="D13" s="18">
        <f>'Resultat 2012'!F13</f>
        <v>750</v>
      </c>
      <c r="E13" s="16"/>
      <c r="F13" s="17">
        <v>900</v>
      </c>
      <c r="G13" s="15"/>
      <c r="H13" s="15" t="s">
        <v>11</v>
      </c>
      <c r="I13" s="8"/>
      <c r="J13" s="19">
        <f>#REF!-F13-L14</f>
        <v>0</v>
      </c>
      <c r="L13" s="9"/>
    </row>
    <row r="14" spans="2:12" ht="12.75">
      <c r="B14" s="21" t="s">
        <v>12</v>
      </c>
      <c r="C14" s="21"/>
      <c r="D14" s="22">
        <f>'Resultat 2012'!F14</f>
        <v>12355.42</v>
      </c>
      <c r="E14" s="23"/>
      <c r="F14" s="24">
        <v>12000</v>
      </c>
      <c r="G14" s="21"/>
      <c r="H14" s="25" t="s">
        <v>13</v>
      </c>
      <c r="J14" s="26">
        <f>#REF!-F14-L15</f>
        <v>0</v>
      </c>
      <c r="L14" s="9"/>
    </row>
    <row r="16" spans="2:12" ht="12.75">
      <c r="B16" t="s">
        <v>14</v>
      </c>
      <c r="C16" s="8"/>
      <c r="D16" s="9"/>
      <c r="E16" s="9"/>
      <c r="F16" s="9">
        <f>SUM(F11:F14)</f>
        <v>53900</v>
      </c>
      <c r="G16" s="8"/>
      <c r="H16" s="9"/>
      <c r="I16" s="8"/>
      <c r="J16" s="27">
        <f>SUM(J11:J14)</f>
        <v>0</v>
      </c>
      <c r="K16" s="8"/>
      <c r="L16" s="9"/>
    </row>
    <row r="17" spans="3:12" ht="12.75">
      <c r="C17" s="8"/>
      <c r="D17" s="8"/>
      <c r="E17" s="8"/>
      <c r="F17" s="9"/>
      <c r="G17" s="8"/>
      <c r="H17" s="9"/>
      <c r="I17" s="8"/>
      <c r="J17" s="27"/>
      <c r="K17" s="8"/>
      <c r="L17" s="9"/>
    </row>
    <row r="18" spans="3:14" ht="12.75">
      <c r="C18" s="8"/>
      <c r="D18" s="8"/>
      <c r="E18" s="8"/>
      <c r="F18" s="9"/>
      <c r="G18" s="8"/>
      <c r="H18" s="9"/>
      <c r="I18" s="8"/>
      <c r="J18" s="27"/>
      <c r="K18" s="8"/>
      <c r="L18" s="9"/>
      <c r="M18" s="8"/>
      <c r="N18" s="8"/>
    </row>
    <row r="19" spans="2:14" ht="12.75">
      <c r="B19" s="6" t="s">
        <v>15</v>
      </c>
      <c r="C19" s="8"/>
      <c r="D19" s="8"/>
      <c r="E19" s="8"/>
      <c r="F19" s="9"/>
      <c r="H19" s="9"/>
      <c r="I19" s="8"/>
      <c r="J19" t="s">
        <v>4</v>
      </c>
      <c r="K19" s="8"/>
      <c r="L19" s="9"/>
      <c r="M19" s="8"/>
      <c r="N19" s="8"/>
    </row>
    <row r="20" spans="2:14" ht="12.75">
      <c r="B20" s="10"/>
      <c r="C20" s="10"/>
      <c r="D20" s="10" t="s">
        <v>5</v>
      </c>
      <c r="E20" s="11"/>
      <c r="F20" s="12" t="s">
        <v>0</v>
      </c>
      <c r="G20" s="10"/>
      <c r="H20" s="13" t="s">
        <v>6</v>
      </c>
      <c r="I20" s="8"/>
      <c r="J20" s="10"/>
      <c r="K20" s="8"/>
      <c r="L20" s="9"/>
      <c r="M20" s="8"/>
      <c r="N20" s="8"/>
    </row>
    <row r="21" spans="2:14" ht="12.75">
      <c r="B21" s="15"/>
      <c r="C21" s="15"/>
      <c r="D21" s="15"/>
      <c r="E21" s="16"/>
      <c r="F21" s="17"/>
      <c r="G21" s="15"/>
      <c r="H21" s="18"/>
      <c r="I21" s="8"/>
      <c r="J21" s="15"/>
      <c r="K21" s="8"/>
      <c r="L21" s="8"/>
      <c r="M21" s="28"/>
      <c r="N21" s="8"/>
    </row>
    <row r="22" spans="2:14" ht="12.75">
      <c r="B22" s="15" t="s">
        <v>16</v>
      </c>
      <c r="C22" s="15"/>
      <c r="D22" s="18">
        <f>'Resultat 2012'!F22</f>
        <v>20000</v>
      </c>
      <c r="E22" s="16"/>
      <c r="F22" s="17">
        <v>20000</v>
      </c>
      <c r="G22" s="15"/>
      <c r="H22" s="15" t="s">
        <v>17</v>
      </c>
      <c r="I22" s="8"/>
      <c r="J22" s="19">
        <f>F22-#REF!</f>
        <v>0</v>
      </c>
      <c r="L22" s="8"/>
      <c r="M22" s="28"/>
      <c r="N22" s="8"/>
    </row>
    <row r="23" spans="2:14" ht="12.75">
      <c r="B23" s="15" t="s">
        <v>18</v>
      </c>
      <c r="C23" s="15"/>
      <c r="D23" s="18">
        <f>'Resultat 2012'!F23</f>
        <v>18545.170000000002</v>
      </c>
      <c r="E23" s="16"/>
      <c r="F23" s="20">
        <v>7000</v>
      </c>
      <c r="G23" s="15"/>
      <c r="H23" s="15" t="s">
        <v>19</v>
      </c>
      <c r="I23" s="8"/>
      <c r="J23" s="19">
        <f>F23-#REF!</f>
        <v>0</v>
      </c>
      <c r="L23" s="8"/>
      <c r="M23" s="28"/>
      <c r="N23" s="8"/>
    </row>
    <row r="24" spans="2:14" ht="12.75">
      <c r="B24" s="15" t="s">
        <v>20</v>
      </c>
      <c r="C24" s="15"/>
      <c r="D24" s="18">
        <f>'Resultat 2012'!F24</f>
        <v>0</v>
      </c>
      <c r="E24" s="16"/>
      <c r="F24" s="17">
        <v>10000</v>
      </c>
      <c r="G24" s="15"/>
      <c r="H24" s="15" t="s">
        <v>21</v>
      </c>
      <c r="I24" s="8"/>
      <c r="J24" s="19">
        <f>F24-#REF!</f>
        <v>0</v>
      </c>
      <c r="L24" s="8"/>
      <c r="M24" s="28"/>
      <c r="N24" s="8"/>
    </row>
    <row r="25" spans="2:14" ht="12.75">
      <c r="B25" s="15" t="s">
        <v>22</v>
      </c>
      <c r="C25" s="15"/>
      <c r="D25" s="18">
        <f>'Resultat 2012'!F25</f>
        <v>9819.52</v>
      </c>
      <c r="E25" s="16"/>
      <c r="F25" s="20">
        <v>9000</v>
      </c>
      <c r="G25" s="15"/>
      <c r="H25" s="15" t="s">
        <v>13</v>
      </c>
      <c r="I25" s="8"/>
      <c r="J25" s="19">
        <f>F25-#REF!</f>
        <v>0</v>
      </c>
      <c r="L25" s="8"/>
      <c r="M25" s="28"/>
      <c r="N25" s="8"/>
    </row>
    <row r="26" spans="2:14" ht="12.75">
      <c r="B26" s="15" t="s">
        <v>23</v>
      </c>
      <c r="C26" s="15"/>
      <c r="D26" s="18">
        <f>'Resultat 2012'!F26</f>
        <v>1506</v>
      </c>
      <c r="E26" s="16"/>
      <c r="F26" s="17">
        <v>2000</v>
      </c>
      <c r="G26" s="15"/>
      <c r="H26" s="29" t="s">
        <v>24</v>
      </c>
      <c r="I26" s="8"/>
      <c r="J26" s="19">
        <f>F26-#REF!</f>
        <v>0</v>
      </c>
      <c r="L26" s="8"/>
      <c r="M26" s="28"/>
      <c r="N26" s="8"/>
    </row>
    <row r="27" spans="2:14" ht="12.75">
      <c r="B27" s="21" t="s">
        <v>25</v>
      </c>
      <c r="C27" s="21"/>
      <c r="D27" s="22">
        <f>'Resultat 2012'!F27</f>
        <v>4247</v>
      </c>
      <c r="E27" s="23"/>
      <c r="F27" s="24">
        <v>4000</v>
      </c>
      <c r="G27" s="21"/>
      <c r="H27" s="25"/>
      <c r="I27" s="8"/>
      <c r="J27" s="26">
        <f>F27-#REF!</f>
        <v>0</v>
      </c>
      <c r="L27" s="9"/>
      <c r="M27" s="28"/>
      <c r="N27" s="8"/>
    </row>
    <row r="28" spans="3:14" ht="12.75">
      <c r="C28" s="8"/>
      <c r="D28" s="8"/>
      <c r="E28" s="8"/>
      <c r="F28" s="9"/>
      <c r="G28" s="8"/>
      <c r="H28" s="9"/>
      <c r="I28" s="8"/>
      <c r="J28" s="9"/>
      <c r="K28" s="8"/>
      <c r="L28" s="9"/>
      <c r="M28" s="8"/>
      <c r="N28" s="8"/>
    </row>
    <row r="29" spans="2:14" ht="12.75">
      <c r="B29" t="s">
        <v>26</v>
      </c>
      <c r="C29" s="8"/>
      <c r="D29" s="8"/>
      <c r="E29" s="8"/>
      <c r="F29" s="9">
        <f>SUM(F22:F27)</f>
        <v>52000</v>
      </c>
      <c r="G29" s="8"/>
      <c r="H29" s="9"/>
      <c r="I29" s="8"/>
      <c r="J29" s="27">
        <f>SUM(J22:J27)</f>
        <v>0</v>
      </c>
      <c r="K29" s="8"/>
      <c r="L29" s="8"/>
      <c r="M29" s="30"/>
      <c r="N29" s="8"/>
    </row>
    <row r="30" spans="6:14" ht="12.75">
      <c r="F30" s="9"/>
      <c r="G30" s="8"/>
      <c r="H30" s="9"/>
      <c r="I30" s="8"/>
      <c r="J30" s="8"/>
      <c r="K30" s="8"/>
      <c r="L30" s="8"/>
      <c r="M30" s="8"/>
      <c r="N30" s="8"/>
    </row>
    <row r="31" spans="7:14" ht="12.75">
      <c r="G31" s="8"/>
      <c r="H31" s="9"/>
      <c r="I31" s="8"/>
      <c r="J31" s="30">
        <f>H31-F33</f>
        <v>-1900</v>
      </c>
      <c r="K31" s="8"/>
      <c r="M31" s="8"/>
      <c r="N31" s="8"/>
    </row>
    <row r="32" spans="6:14" ht="12.75">
      <c r="F32" s="9"/>
      <c r="G32" s="8"/>
      <c r="H32" s="9"/>
      <c r="I32" s="8"/>
      <c r="J32" s="8"/>
      <c r="K32" s="8"/>
      <c r="M32" s="8"/>
      <c r="N32" s="8"/>
    </row>
    <row r="33" spans="2:11" ht="12.75">
      <c r="B33" s="31" t="s">
        <v>27</v>
      </c>
      <c r="C33" s="31"/>
      <c r="D33" s="31"/>
      <c r="E33" s="31"/>
      <c r="F33" s="32">
        <f>F16-F29</f>
        <v>1900</v>
      </c>
      <c r="G33" s="8"/>
      <c r="H33" s="8"/>
      <c r="I33" s="8"/>
      <c r="J33" s="8"/>
      <c r="K33" s="8"/>
    </row>
    <row r="34" ht="12.75">
      <c r="J34" s="8"/>
    </row>
    <row r="35" ht="12.75">
      <c r="J35" s="8"/>
    </row>
    <row r="36" ht="12.75">
      <c r="J36" s="8"/>
    </row>
    <row r="37" ht="12.75">
      <c r="J37" s="8"/>
    </row>
    <row r="38" ht="12.75">
      <c r="J38" s="8"/>
    </row>
    <row r="39" ht="12.75">
      <c r="J39" s="8"/>
    </row>
    <row r="40" ht="12.75">
      <c r="J40" s="8"/>
    </row>
  </sheetData>
  <sheetProtection selectLockedCells="1" selectUnlockedCells="1"/>
  <mergeCells count="3">
    <mergeCell ref="A1:H1"/>
    <mergeCell ref="A3:H3"/>
    <mergeCell ref="A5:H5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F22" sqref="F22"/>
    </sheetView>
  </sheetViews>
  <sheetFormatPr defaultColWidth="9.140625" defaultRowHeight="12.75"/>
  <cols>
    <col min="1" max="1" width="8.8515625" style="0" customWidth="1"/>
    <col min="2" max="2" width="28.57421875" style="0" customWidth="1"/>
    <col min="3" max="3" width="11.28125" style="0" customWidth="1"/>
    <col min="4" max="4" width="12.00390625" style="0" customWidth="1"/>
    <col min="5" max="5" width="2.8515625" style="0" customWidth="1"/>
    <col min="6" max="6" width="11.8515625" style="0" customWidth="1"/>
    <col min="7" max="7" width="3.00390625" style="0" customWidth="1"/>
    <col min="8" max="8" width="11.8515625" style="0" customWidth="1"/>
    <col min="11" max="11" width="8.8515625" style="0" customWidth="1"/>
    <col min="13" max="16384" width="8.8515625" style="0" customWidth="1"/>
  </cols>
  <sheetData>
    <row r="1" spans="1:6" ht="12.75">
      <c r="A1" s="1" t="s">
        <v>5</v>
      </c>
      <c r="B1" s="1"/>
      <c r="C1" s="1"/>
      <c r="D1" s="1"/>
      <c r="E1" s="1"/>
      <c r="F1" s="1"/>
    </row>
    <row r="2" spans="4:6" ht="12.75">
      <c r="D2" s="2"/>
      <c r="F2" s="2"/>
    </row>
    <row r="3" spans="1:6" ht="12.75">
      <c r="A3" s="3" t="s">
        <v>1</v>
      </c>
      <c r="B3" s="3"/>
      <c r="C3" s="3"/>
      <c r="D3" s="3"/>
      <c r="E3" s="3"/>
      <c r="F3" s="3"/>
    </row>
    <row r="4" spans="1:6" ht="12.75">
      <c r="A4" s="4"/>
      <c r="B4" s="4"/>
      <c r="C4" s="4"/>
      <c r="D4" s="5"/>
      <c r="E4" s="4"/>
      <c r="F4" s="5"/>
    </row>
    <row r="5" spans="1:6" ht="12.75">
      <c r="A5" s="6" t="s">
        <v>28</v>
      </c>
      <c r="B5" s="6"/>
      <c r="C5" s="6"/>
      <c r="D5" s="6"/>
      <c r="E5" s="6"/>
      <c r="F5" s="6"/>
    </row>
    <row r="6" spans="1:6" ht="12.75">
      <c r="A6" s="6"/>
      <c r="B6" s="7"/>
      <c r="C6" s="7"/>
      <c r="D6" s="7"/>
      <c r="E6" s="7"/>
      <c r="F6" s="7"/>
    </row>
    <row r="7" spans="1:7" ht="12.75">
      <c r="A7" s="6"/>
      <c r="B7" s="7"/>
      <c r="C7" s="6"/>
      <c r="D7" s="6"/>
      <c r="E7" s="6"/>
      <c r="F7" s="6"/>
      <c r="G7" s="8"/>
    </row>
    <row r="8" spans="2:10" ht="12.75">
      <c r="B8" s="6" t="s">
        <v>3</v>
      </c>
      <c r="C8" s="8"/>
      <c r="D8" s="9"/>
      <c r="F8" s="9"/>
      <c r="G8" s="8"/>
      <c r="I8" s="33"/>
      <c r="J8" s="8"/>
    </row>
    <row r="9" spans="2:10" ht="12.75">
      <c r="B9" s="34"/>
      <c r="C9" s="35"/>
      <c r="D9" s="36" t="s">
        <v>29</v>
      </c>
      <c r="E9" s="34"/>
      <c r="F9" s="37" t="s">
        <v>30</v>
      </c>
      <c r="G9" s="38"/>
      <c r="H9" s="39" t="s">
        <v>4</v>
      </c>
      <c r="I9" s="8"/>
      <c r="J9" s="14"/>
    </row>
    <row r="10" spans="2:10" ht="12.75">
      <c r="B10" s="16"/>
      <c r="C10" s="8"/>
      <c r="D10" s="17"/>
      <c r="E10" s="16"/>
      <c r="F10" s="18"/>
      <c r="G10" s="15"/>
      <c r="H10" s="15"/>
      <c r="I10" s="8"/>
      <c r="J10" s="9"/>
    </row>
    <row r="11" spans="2:10" ht="12.75">
      <c r="B11" s="16" t="s">
        <v>7</v>
      </c>
      <c r="C11" s="8"/>
      <c r="D11" s="17">
        <v>26000</v>
      </c>
      <c r="E11" s="16"/>
      <c r="F11" s="18">
        <f>'Regnskap 2012'!H60</f>
        <v>25330</v>
      </c>
      <c r="G11" s="15"/>
      <c r="H11" s="19">
        <f>F11-D11</f>
        <v>-670</v>
      </c>
      <c r="I11" s="8"/>
      <c r="J11" s="8"/>
    </row>
    <row r="12" spans="2:10" ht="12.75">
      <c r="B12" s="16" t="s">
        <v>9</v>
      </c>
      <c r="C12" s="8"/>
      <c r="D12" s="17">
        <v>5000</v>
      </c>
      <c r="E12" s="16"/>
      <c r="F12" s="18">
        <f>'Regnskap 2012'!J60</f>
        <v>15228.15</v>
      </c>
      <c r="G12" s="15"/>
      <c r="H12" s="19">
        <f>F12-D12</f>
        <v>10228.15</v>
      </c>
      <c r="I12" s="8"/>
      <c r="J12" s="9"/>
    </row>
    <row r="13" spans="2:10" ht="12.75">
      <c r="B13" s="16" t="s">
        <v>10</v>
      </c>
      <c r="C13" s="8"/>
      <c r="D13" s="17">
        <v>900</v>
      </c>
      <c r="E13" s="16"/>
      <c r="F13" s="18">
        <f>'Regnskap 2012'!L60</f>
        <v>750</v>
      </c>
      <c r="G13" s="15"/>
      <c r="H13" s="19">
        <f>F13-D13-J14</f>
        <v>-150</v>
      </c>
      <c r="I13" s="8"/>
      <c r="J13" s="9"/>
    </row>
    <row r="14" spans="2:10" ht="12.75">
      <c r="B14" s="16" t="s">
        <v>12</v>
      </c>
      <c r="C14" s="8"/>
      <c r="D14" s="40">
        <v>250</v>
      </c>
      <c r="E14" s="16"/>
      <c r="F14" s="18">
        <f>'Regnskap 2012'!S59</f>
        <v>12355.42</v>
      </c>
      <c r="G14" s="15"/>
      <c r="H14" s="19">
        <f>F14-D14-J15</f>
        <v>12105.42</v>
      </c>
      <c r="I14" s="8"/>
      <c r="J14" s="9"/>
    </row>
    <row r="15" spans="2:8" ht="12.75">
      <c r="B15" s="16"/>
      <c r="C15" s="8"/>
      <c r="D15" s="16"/>
      <c r="E15" s="16"/>
      <c r="F15" s="15"/>
      <c r="G15" s="15"/>
      <c r="H15" s="15"/>
    </row>
    <row r="16" spans="2:10" ht="12.75">
      <c r="B16" s="41" t="s">
        <v>14</v>
      </c>
      <c r="C16" s="42"/>
      <c r="D16" s="43">
        <f>SUM(D11:D14)</f>
        <v>32150</v>
      </c>
      <c r="E16" s="44"/>
      <c r="F16" s="45">
        <f>SUM(F11:F14)</f>
        <v>53663.57</v>
      </c>
      <c r="G16" s="46"/>
      <c r="H16" s="47">
        <f>SUM(H11:H14)</f>
        <v>21513.57</v>
      </c>
      <c r="I16" s="8"/>
      <c r="J16" s="9"/>
    </row>
    <row r="17" spans="2:10" ht="12.75">
      <c r="B17" s="8"/>
      <c r="C17" s="8"/>
      <c r="D17" s="9"/>
      <c r="E17" s="8"/>
      <c r="F17" s="9"/>
      <c r="G17" s="8"/>
      <c r="H17" s="27"/>
      <c r="I17" s="8"/>
      <c r="J17" s="9"/>
    </row>
    <row r="18" spans="2:12" ht="12.75">
      <c r="B18" s="8"/>
      <c r="C18" s="8"/>
      <c r="D18" s="9"/>
      <c r="E18" s="8"/>
      <c r="F18" s="9"/>
      <c r="G18" s="8"/>
      <c r="H18" s="27"/>
      <c r="I18" s="8"/>
      <c r="J18" s="9"/>
      <c r="K18" s="8"/>
      <c r="L18" s="8"/>
    </row>
    <row r="19" spans="2:12" ht="12.75">
      <c r="B19" s="6" t="s">
        <v>15</v>
      </c>
      <c r="C19" s="8"/>
      <c r="D19" s="9"/>
      <c r="E19" s="8"/>
      <c r="F19" s="9"/>
      <c r="G19" s="8"/>
      <c r="I19" s="8"/>
      <c r="J19" s="9"/>
      <c r="K19" s="8"/>
      <c r="L19" s="8"/>
    </row>
    <row r="20" spans="2:12" ht="12.75">
      <c r="B20" s="34"/>
      <c r="C20" s="35"/>
      <c r="D20" s="37" t="s">
        <v>29</v>
      </c>
      <c r="E20" s="38"/>
      <c r="F20" s="37" t="s">
        <v>30</v>
      </c>
      <c r="G20" s="38"/>
      <c r="H20" s="39" t="s">
        <v>4</v>
      </c>
      <c r="I20" s="8"/>
      <c r="J20" s="9"/>
      <c r="K20" s="8"/>
      <c r="L20" s="8"/>
    </row>
    <row r="21" spans="2:12" ht="12.75">
      <c r="B21" s="16"/>
      <c r="C21" s="8"/>
      <c r="D21" s="18"/>
      <c r="E21" s="15"/>
      <c r="F21" s="18"/>
      <c r="G21" s="15"/>
      <c r="H21" s="15"/>
      <c r="I21" s="8"/>
      <c r="J21" s="8"/>
      <c r="K21" s="28"/>
      <c r="L21" s="8"/>
    </row>
    <row r="22" spans="2:12" ht="12.75">
      <c r="B22" s="16" t="s">
        <v>16</v>
      </c>
      <c r="C22" s="8"/>
      <c r="D22" s="17">
        <v>20000</v>
      </c>
      <c r="E22" s="15"/>
      <c r="F22" s="18">
        <f>'Regnskap 2012'!O60</f>
        <v>20000</v>
      </c>
      <c r="G22" s="15"/>
      <c r="H22" s="19">
        <f aca="true" t="shared" si="0" ref="H22:H27">D22-F22</f>
        <v>0</v>
      </c>
      <c r="I22" s="8"/>
      <c r="J22" s="8"/>
      <c r="K22" s="28"/>
      <c r="L22" s="8"/>
    </row>
    <row r="23" spans="2:12" ht="12.75">
      <c r="B23" s="16" t="s">
        <v>18</v>
      </c>
      <c r="C23" s="8"/>
      <c r="D23" s="17">
        <v>3000</v>
      </c>
      <c r="E23" s="15"/>
      <c r="F23" s="18">
        <f>'Regnskap 2012'!Q60</f>
        <v>18545.170000000002</v>
      </c>
      <c r="G23" s="15"/>
      <c r="H23" s="19">
        <f t="shared" si="0"/>
        <v>-15545.170000000002</v>
      </c>
      <c r="I23" s="8"/>
      <c r="J23" s="8"/>
      <c r="K23" s="28"/>
      <c r="L23" s="8"/>
    </row>
    <row r="24" spans="2:12" ht="12.75">
      <c r="B24" s="16" t="s">
        <v>20</v>
      </c>
      <c r="C24" s="8"/>
      <c r="D24" s="17">
        <v>10000</v>
      </c>
      <c r="E24" s="15"/>
      <c r="F24" s="18">
        <v>0</v>
      </c>
      <c r="G24" s="15"/>
      <c r="H24" s="19">
        <f t="shared" si="0"/>
        <v>10000</v>
      </c>
      <c r="I24" s="8"/>
      <c r="J24" s="8"/>
      <c r="K24" s="28"/>
      <c r="L24" s="8"/>
    </row>
    <row r="25" spans="2:12" ht="12.75">
      <c r="B25" s="16" t="s">
        <v>31</v>
      </c>
      <c r="C25" s="8"/>
      <c r="D25" s="17">
        <v>2000</v>
      </c>
      <c r="E25" s="15"/>
      <c r="F25" s="18">
        <f>'Regnskap 2012'!R59</f>
        <v>9819.52</v>
      </c>
      <c r="G25" s="15"/>
      <c r="H25" s="19">
        <f t="shared" si="0"/>
        <v>-7819.52</v>
      </c>
      <c r="I25" s="8"/>
      <c r="J25" s="8"/>
      <c r="K25" s="28"/>
      <c r="L25" s="8"/>
    </row>
    <row r="26" spans="2:12" ht="12.75">
      <c r="B26" s="16" t="s">
        <v>32</v>
      </c>
      <c r="C26" s="8"/>
      <c r="D26" s="17">
        <v>2000</v>
      </c>
      <c r="E26" s="15"/>
      <c r="F26" s="18">
        <f>'Regnskap 2012'!U60</f>
        <v>1506</v>
      </c>
      <c r="G26" s="15"/>
      <c r="H26" s="19">
        <f t="shared" si="0"/>
        <v>494</v>
      </c>
      <c r="I26" s="8"/>
      <c r="J26" s="8"/>
      <c r="K26" s="28"/>
      <c r="L26" s="8"/>
    </row>
    <row r="27" spans="2:12" ht="12.75">
      <c r="B27" s="16" t="s">
        <v>33</v>
      </c>
      <c r="C27" s="8"/>
      <c r="D27" s="48">
        <v>4000</v>
      </c>
      <c r="E27" s="15"/>
      <c r="F27" s="18">
        <f>'Regnskap 2012'!W60</f>
        <v>4247</v>
      </c>
      <c r="G27" s="15"/>
      <c r="H27" s="19">
        <f t="shared" si="0"/>
        <v>-247</v>
      </c>
      <c r="I27" s="8"/>
      <c r="J27" s="9"/>
      <c r="K27" s="28"/>
      <c r="L27" s="8"/>
    </row>
    <row r="28" spans="2:12" ht="12.75">
      <c r="B28" s="16"/>
      <c r="C28" s="8"/>
      <c r="D28" s="18"/>
      <c r="E28" s="15"/>
      <c r="F28" s="18"/>
      <c r="G28" s="15"/>
      <c r="H28" s="18"/>
      <c r="I28" s="8"/>
      <c r="J28" s="9"/>
      <c r="K28" s="8"/>
      <c r="L28" s="8"/>
    </row>
    <row r="29" spans="2:12" ht="12.75">
      <c r="B29" s="44" t="s">
        <v>26</v>
      </c>
      <c r="C29" s="42"/>
      <c r="D29" s="45">
        <f>SUM(D22:D27)</f>
        <v>41000</v>
      </c>
      <c r="E29" s="46"/>
      <c r="F29" s="45">
        <f>SUM(F22:F27)</f>
        <v>54117.69</v>
      </c>
      <c r="G29" s="46"/>
      <c r="H29" s="47">
        <f>SUM(H22:H27)</f>
        <v>-13117.690000000002</v>
      </c>
      <c r="I29" s="8"/>
      <c r="J29" s="8"/>
      <c r="K29" s="30"/>
      <c r="L29" s="8"/>
    </row>
    <row r="30" spans="4:12" ht="12.75">
      <c r="D30" s="9"/>
      <c r="E30" s="8"/>
      <c r="F30" s="9"/>
      <c r="G30" s="8"/>
      <c r="H30" s="27"/>
      <c r="I30" s="8"/>
      <c r="J30" s="8"/>
      <c r="K30" s="8"/>
      <c r="L30" s="8"/>
    </row>
    <row r="31" spans="4:12" ht="12.75">
      <c r="D31" s="9"/>
      <c r="E31" s="8"/>
      <c r="F31" s="9"/>
      <c r="G31" s="8"/>
      <c r="H31" s="8"/>
      <c r="I31" s="8"/>
      <c r="K31" s="8"/>
      <c r="L31" s="8"/>
    </row>
    <row r="32" spans="2:12" ht="12.75">
      <c r="B32" s="49" t="s">
        <v>34</v>
      </c>
      <c r="D32" s="9">
        <f>D16-D29</f>
        <v>-8850</v>
      </c>
      <c r="E32" s="8"/>
      <c r="F32" s="9"/>
      <c r="G32" s="8"/>
      <c r="H32" s="8"/>
      <c r="I32" s="8"/>
      <c r="K32" s="8"/>
      <c r="L32" s="8"/>
    </row>
    <row r="33" spans="2:11" ht="12.75">
      <c r="B33" s="31" t="s">
        <v>5</v>
      </c>
      <c r="C33" s="31"/>
      <c r="D33" s="50">
        <f>F16-F29</f>
        <v>-454.1200000000026</v>
      </c>
      <c r="H33" s="49"/>
      <c r="I33" s="49"/>
      <c r="J33" s="49"/>
      <c r="K33" s="49"/>
    </row>
    <row r="38" spans="2:8" ht="12.75">
      <c r="B38" s="6" t="s">
        <v>35</v>
      </c>
      <c r="C38" s="8"/>
      <c r="D38" s="9"/>
      <c r="E38" s="8"/>
      <c r="F38" s="9"/>
      <c r="G38" s="8"/>
      <c r="H38" s="8"/>
    </row>
    <row r="39" spans="2:8" ht="12.75">
      <c r="B39" s="34"/>
      <c r="C39" s="35"/>
      <c r="D39" s="37" t="s">
        <v>30</v>
      </c>
      <c r="E39" s="38"/>
      <c r="G39" s="8"/>
      <c r="H39" s="33"/>
    </row>
    <row r="40" spans="2:8" ht="12.75">
      <c r="B40" s="16"/>
      <c r="C40" s="8"/>
      <c r="D40" s="18"/>
      <c r="E40" s="15"/>
      <c r="G40" s="8"/>
      <c r="H40" s="8"/>
    </row>
    <row r="41" spans="2:8" ht="12.75">
      <c r="B41" s="16" t="s">
        <v>36</v>
      </c>
      <c r="C41" s="8"/>
      <c r="D41" s="18">
        <f>'Regnskap 2012'!AB60</f>
        <v>3502.8999999999996</v>
      </c>
      <c r="E41" s="15"/>
      <c r="G41" s="8"/>
      <c r="H41" s="27"/>
    </row>
    <row r="42" spans="2:8" ht="12.75">
      <c r="B42" s="16" t="s">
        <v>37</v>
      </c>
      <c r="C42" s="8"/>
      <c r="D42" s="18">
        <f>'Regnskap 2012'!AD60</f>
        <v>-11236.17</v>
      </c>
      <c r="E42" s="15"/>
      <c r="G42" s="8"/>
      <c r="H42" s="27"/>
    </row>
    <row r="43" spans="2:8" ht="12.75">
      <c r="B43" s="16"/>
      <c r="C43" s="8"/>
      <c r="D43" s="18"/>
      <c r="E43" s="15"/>
      <c r="G43" s="8"/>
      <c r="H43" s="9"/>
    </row>
    <row r="44" spans="2:8" ht="12.75">
      <c r="B44" s="44"/>
      <c r="C44" s="42"/>
      <c r="D44" s="45"/>
      <c r="E44" s="46"/>
      <c r="G44" s="8"/>
      <c r="H44" s="30"/>
    </row>
  </sheetData>
  <sheetProtection selectLockedCells="1" selectUnlockedCells="1"/>
  <mergeCells count="3">
    <mergeCell ref="A1:F1"/>
    <mergeCell ref="A3:F3"/>
    <mergeCell ref="A5:F5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1"/>
  <sheetViews>
    <sheetView workbookViewId="0" topLeftCell="E29">
      <selection activeCell="L47" sqref="L47"/>
    </sheetView>
  </sheetViews>
  <sheetFormatPr defaultColWidth="9.140625" defaultRowHeight="12.75"/>
  <cols>
    <col min="1" max="1" width="13.28125" style="51" customWidth="1"/>
    <col min="2" max="2" width="37.8515625" style="0" customWidth="1"/>
    <col min="3" max="3" width="5.7109375" style="52" customWidth="1"/>
    <col min="4" max="23" width="11.57421875" style="53" customWidth="1"/>
    <col min="24" max="25" width="11.57421875" style="0" customWidth="1"/>
    <col min="26" max="26" width="13.28125" style="51" customWidth="1"/>
    <col min="27" max="30" width="11.57421875" style="53" customWidth="1"/>
    <col min="31" max="16384" width="8.8515625" style="0" customWidth="1"/>
  </cols>
  <sheetData>
    <row r="1" spans="1:30" s="7" customFormat="1" ht="12.75">
      <c r="A1" s="54"/>
      <c r="D1" s="55" t="s">
        <v>38</v>
      </c>
      <c r="E1" s="55"/>
      <c r="F1" s="55" t="s">
        <v>39</v>
      </c>
      <c r="G1" s="55"/>
      <c r="H1" s="55" t="s">
        <v>40</v>
      </c>
      <c r="I1" s="55"/>
      <c r="J1" s="55" t="s">
        <v>9</v>
      </c>
      <c r="K1" s="55"/>
      <c r="L1" s="55" t="s">
        <v>10</v>
      </c>
      <c r="M1" s="55"/>
      <c r="N1" s="55" t="s">
        <v>16</v>
      </c>
      <c r="O1" s="55"/>
      <c r="P1" s="55" t="s">
        <v>41</v>
      </c>
      <c r="Q1" s="55"/>
      <c r="R1" s="55" t="s">
        <v>42</v>
      </c>
      <c r="S1" s="55"/>
      <c r="T1" s="55" t="s">
        <v>43</v>
      </c>
      <c r="U1" s="55"/>
      <c r="V1" s="55" t="s">
        <v>25</v>
      </c>
      <c r="W1" s="55"/>
      <c r="X1"/>
      <c r="Z1" s="54"/>
      <c r="AA1" s="55" t="s">
        <v>36</v>
      </c>
      <c r="AB1" s="55"/>
      <c r="AC1" s="55" t="s">
        <v>37</v>
      </c>
      <c r="AD1" s="55"/>
    </row>
    <row r="2" spans="1:30" s="7" customFormat="1" ht="12.75">
      <c r="A2" s="56" t="s">
        <v>44</v>
      </c>
      <c r="B2" s="57" t="s">
        <v>45</v>
      </c>
      <c r="C2" s="57" t="s">
        <v>46</v>
      </c>
      <c r="D2" s="58" t="s">
        <v>47</v>
      </c>
      <c r="E2" s="58" t="s">
        <v>48</v>
      </c>
      <c r="F2" s="58" t="s">
        <v>47</v>
      </c>
      <c r="G2" s="58" t="s">
        <v>48</v>
      </c>
      <c r="H2" s="58" t="s">
        <v>47</v>
      </c>
      <c r="I2" s="58" t="s">
        <v>48</v>
      </c>
      <c r="J2" s="58" t="s">
        <v>47</v>
      </c>
      <c r="K2" s="58" t="s">
        <v>48</v>
      </c>
      <c r="L2" s="58" t="s">
        <v>47</v>
      </c>
      <c r="M2" s="58" t="s">
        <v>48</v>
      </c>
      <c r="N2" s="58" t="s">
        <v>47</v>
      </c>
      <c r="O2" s="58" t="s">
        <v>48</v>
      </c>
      <c r="P2" s="58" t="s">
        <v>47</v>
      </c>
      <c r="Q2" s="58" t="s">
        <v>48</v>
      </c>
      <c r="R2" s="58" t="s">
        <v>47</v>
      </c>
      <c r="S2" s="58" t="s">
        <v>48</v>
      </c>
      <c r="T2" s="58" t="s">
        <v>47</v>
      </c>
      <c r="U2" s="58" t="s">
        <v>48</v>
      </c>
      <c r="V2" s="58" t="s">
        <v>47</v>
      </c>
      <c r="W2" s="58" t="s">
        <v>48</v>
      </c>
      <c r="X2" s="57" t="s">
        <v>49</v>
      </c>
      <c r="Y2" s="57"/>
      <c r="Z2" s="56" t="s">
        <v>44</v>
      </c>
      <c r="AA2" s="58" t="s">
        <v>47</v>
      </c>
      <c r="AB2" s="58" t="s">
        <v>48</v>
      </c>
      <c r="AC2" s="58" t="s">
        <v>47</v>
      </c>
      <c r="AD2" s="58" t="s">
        <v>48</v>
      </c>
    </row>
    <row r="3" spans="1:29" ht="12.75">
      <c r="A3" s="51">
        <v>39447</v>
      </c>
      <c r="B3" s="59" t="s">
        <v>50</v>
      </c>
      <c r="D3" s="60">
        <f>'Regnskap AMFK 2011'!E42</f>
        <v>77021.09</v>
      </c>
      <c r="E3" s="61"/>
      <c r="F3" s="62">
        <f>'Regnskap AMFK 2011'!G42</f>
        <v>1434</v>
      </c>
      <c r="H3" s="63"/>
      <c r="J3" s="63"/>
      <c r="L3" s="63"/>
      <c r="N3" s="63"/>
      <c r="P3" s="63"/>
      <c r="R3" s="63"/>
      <c r="S3" s="61"/>
      <c r="T3" s="63"/>
      <c r="V3" s="63"/>
      <c r="Z3" s="51">
        <v>39447</v>
      </c>
      <c r="AA3" s="63"/>
      <c r="AC3" s="63"/>
    </row>
    <row r="4" spans="1:30" ht="22.5" customHeight="1">
      <c r="A4" s="64">
        <v>40909</v>
      </c>
      <c r="B4" s="65" t="s">
        <v>51</v>
      </c>
      <c r="C4" s="52">
        <v>1</v>
      </c>
      <c r="D4" s="66">
        <v>58</v>
      </c>
      <c r="E4" s="67"/>
      <c r="F4" s="68"/>
      <c r="G4" s="68"/>
      <c r="H4" s="66"/>
      <c r="I4" s="68"/>
      <c r="J4" s="66"/>
      <c r="K4" s="68"/>
      <c r="L4" s="66"/>
      <c r="M4" s="68"/>
      <c r="N4" s="66"/>
      <c r="O4" s="68"/>
      <c r="P4" s="66"/>
      <c r="Q4" s="68"/>
      <c r="R4" s="66"/>
      <c r="S4" s="67">
        <f>D4</f>
        <v>58</v>
      </c>
      <c r="T4" s="66"/>
      <c r="U4" s="68"/>
      <c r="V4" s="66"/>
      <c r="W4" s="68"/>
      <c r="X4" s="69"/>
      <c r="Y4" s="69"/>
      <c r="Z4" s="64"/>
      <c r="AA4" s="66"/>
      <c r="AB4" s="68"/>
      <c r="AC4" s="66"/>
      <c r="AD4" s="68"/>
    </row>
    <row r="5" spans="1:30" ht="12.75">
      <c r="A5" s="64">
        <v>40912</v>
      </c>
      <c r="B5" s="65" t="s">
        <v>52</v>
      </c>
      <c r="C5" s="52">
        <v>2</v>
      </c>
      <c r="D5" s="66">
        <v>1123.6</v>
      </c>
      <c r="E5" s="67"/>
      <c r="F5" s="68"/>
      <c r="G5" s="68"/>
      <c r="H5" s="66"/>
      <c r="I5" s="68"/>
      <c r="J5" s="66"/>
      <c r="K5" s="68">
        <v>1123.6</v>
      </c>
      <c r="L5" s="66"/>
      <c r="M5" s="68"/>
      <c r="N5" s="66"/>
      <c r="O5" s="68"/>
      <c r="P5" s="66"/>
      <c r="Q5" s="68"/>
      <c r="R5" s="66"/>
      <c r="S5" s="67"/>
      <c r="T5" s="66"/>
      <c r="U5" s="68"/>
      <c r="V5" s="66"/>
      <c r="W5" s="68"/>
      <c r="X5" s="69"/>
      <c r="Y5" s="69"/>
      <c r="Z5" s="64"/>
      <c r="AA5" s="66"/>
      <c r="AB5" s="68"/>
      <c r="AC5" s="66"/>
      <c r="AD5" s="68"/>
    </row>
    <row r="6" spans="1:29" ht="12.75">
      <c r="A6" s="51">
        <v>40952</v>
      </c>
      <c r="B6" s="59" t="s">
        <v>53</v>
      </c>
      <c r="C6" s="52">
        <v>3</v>
      </c>
      <c r="D6" s="63"/>
      <c r="E6" s="61">
        <v>811</v>
      </c>
      <c r="H6" s="63"/>
      <c r="J6" s="63"/>
      <c r="L6" s="63"/>
      <c r="N6" s="63"/>
      <c r="P6" s="63"/>
      <c r="R6" s="63"/>
      <c r="S6" s="61"/>
      <c r="T6" s="63">
        <f>E6</f>
        <v>811</v>
      </c>
      <c r="V6" s="63"/>
      <c r="AA6" s="63"/>
      <c r="AC6" s="63"/>
    </row>
    <row r="7" spans="1:29" ht="12.75">
      <c r="A7" s="70">
        <v>40970</v>
      </c>
      <c r="B7" s="71" t="s">
        <v>54</v>
      </c>
      <c r="D7" s="63">
        <v>17360</v>
      </c>
      <c r="E7" s="61"/>
      <c r="H7" s="63"/>
      <c r="I7" s="53">
        <f>D7</f>
        <v>17360</v>
      </c>
      <c r="J7" s="63"/>
      <c r="L7" s="63"/>
      <c r="N7" s="63"/>
      <c r="P7" s="63"/>
      <c r="R7" s="63"/>
      <c r="S7" s="61"/>
      <c r="T7" s="63"/>
      <c r="V7" s="63"/>
      <c r="AA7" s="63"/>
      <c r="AC7" s="63"/>
    </row>
    <row r="8" spans="1:29" ht="12.75">
      <c r="A8" s="51">
        <v>40980</v>
      </c>
      <c r="B8" s="71" t="s">
        <v>55</v>
      </c>
      <c r="C8" s="52">
        <v>5</v>
      </c>
      <c r="D8" s="63"/>
      <c r="E8" s="61">
        <v>500</v>
      </c>
      <c r="H8" s="63"/>
      <c r="J8" s="63"/>
      <c r="L8" s="63"/>
      <c r="N8" s="63"/>
      <c r="P8" s="63"/>
      <c r="R8" s="63">
        <f>E8</f>
        <v>500</v>
      </c>
      <c r="S8" s="61"/>
      <c r="T8" s="63"/>
      <c r="V8" s="63"/>
      <c r="AA8" s="63"/>
      <c r="AC8" s="63"/>
    </row>
    <row r="9" spans="1:29" ht="12.75">
      <c r="A9" s="51">
        <v>40981</v>
      </c>
      <c r="B9" s="71" t="s">
        <v>56</v>
      </c>
      <c r="C9" s="52">
        <v>6</v>
      </c>
      <c r="D9" s="63"/>
      <c r="E9" s="61">
        <v>135</v>
      </c>
      <c r="H9" s="63"/>
      <c r="J9" s="63"/>
      <c r="L9" s="63"/>
      <c r="N9" s="63"/>
      <c r="P9" s="63"/>
      <c r="R9" s="63"/>
      <c r="S9" s="61"/>
      <c r="T9" s="63">
        <f>E9</f>
        <v>135</v>
      </c>
      <c r="V9" s="63"/>
      <c r="AA9" s="63"/>
      <c r="AC9" s="63"/>
    </row>
    <row r="10" spans="1:29" ht="12.75">
      <c r="A10" s="51">
        <v>41014</v>
      </c>
      <c r="B10" s="71" t="s">
        <v>57</v>
      </c>
      <c r="C10" s="52">
        <v>7</v>
      </c>
      <c r="D10" s="63"/>
      <c r="E10" s="61">
        <v>2059</v>
      </c>
      <c r="H10" s="63"/>
      <c r="J10" s="63"/>
      <c r="L10" s="63"/>
      <c r="N10" s="63"/>
      <c r="P10" s="63">
        <f>E10</f>
        <v>2059</v>
      </c>
      <c r="R10" s="63"/>
      <c r="S10" s="61"/>
      <c r="T10" s="63"/>
      <c r="V10" s="63"/>
      <c r="AA10" s="63"/>
      <c r="AC10" s="63"/>
    </row>
    <row r="11" spans="1:29" ht="12.75">
      <c r="A11" s="51">
        <v>41023</v>
      </c>
      <c r="B11" s="71" t="s">
        <v>58</v>
      </c>
      <c r="C11" s="52">
        <v>8</v>
      </c>
      <c r="D11" s="63"/>
      <c r="E11" s="61">
        <v>1383</v>
      </c>
      <c r="H11" s="63"/>
      <c r="J11" s="63"/>
      <c r="L11" s="63"/>
      <c r="N11" s="63"/>
      <c r="P11" s="63">
        <f>E11</f>
        <v>1383</v>
      </c>
      <c r="R11" s="63"/>
      <c r="S11" s="61"/>
      <c r="T11" s="63"/>
      <c r="V11" s="63"/>
      <c r="AA11" s="63"/>
      <c r="AC11" s="63"/>
    </row>
    <row r="12" spans="1:29" ht="12.75">
      <c r="A12" s="51">
        <v>41025</v>
      </c>
      <c r="B12" s="71" t="s">
        <v>59</v>
      </c>
      <c r="C12" s="52">
        <v>9</v>
      </c>
      <c r="D12" s="63"/>
      <c r="E12" s="61">
        <v>750</v>
      </c>
      <c r="H12" s="63"/>
      <c r="J12" s="63"/>
      <c r="L12" s="63">
        <f>E12</f>
        <v>750</v>
      </c>
      <c r="N12" s="63"/>
      <c r="P12" s="63"/>
      <c r="R12" s="63"/>
      <c r="S12" s="61"/>
      <c r="T12" s="63"/>
      <c r="V12" s="63"/>
      <c r="AA12" s="63"/>
      <c r="AC12" s="63"/>
    </row>
    <row r="13" spans="1:30" ht="12.75">
      <c r="A13" s="51">
        <v>41025</v>
      </c>
      <c r="B13" s="71" t="s">
        <v>60</v>
      </c>
      <c r="C13" s="52">
        <v>10</v>
      </c>
      <c r="D13" s="63"/>
      <c r="E13" s="61">
        <v>500</v>
      </c>
      <c r="H13" s="63"/>
      <c r="J13" s="63"/>
      <c r="L13" s="63"/>
      <c r="N13" s="63"/>
      <c r="P13" s="63">
        <f>E13</f>
        <v>500</v>
      </c>
      <c r="R13" s="63"/>
      <c r="S13" s="61"/>
      <c r="T13" s="63"/>
      <c r="V13" s="63"/>
      <c r="AA13" s="63"/>
      <c r="AD13" s="63">
        <f>E13</f>
        <v>500</v>
      </c>
    </row>
    <row r="14" spans="1:30" ht="12.75">
      <c r="A14" s="51">
        <v>41025</v>
      </c>
      <c r="B14" s="71" t="s">
        <v>61</v>
      </c>
      <c r="C14" s="52">
        <v>11</v>
      </c>
      <c r="D14" s="63"/>
      <c r="E14" s="61">
        <f>171.69+149.7</f>
        <v>321.39</v>
      </c>
      <c r="H14" s="63"/>
      <c r="J14" s="63"/>
      <c r="L14" s="63"/>
      <c r="N14" s="63"/>
      <c r="P14" s="63">
        <f>E14</f>
        <v>321.39</v>
      </c>
      <c r="R14" s="63"/>
      <c r="S14" s="61"/>
      <c r="T14" s="63"/>
      <c r="V14" s="63"/>
      <c r="AA14" s="63"/>
      <c r="AD14" s="63">
        <f>E14</f>
        <v>321.39</v>
      </c>
    </row>
    <row r="15" spans="1:30" ht="12.75">
      <c r="A15" s="51">
        <v>41032</v>
      </c>
      <c r="B15" s="71" t="s">
        <v>52</v>
      </c>
      <c r="D15" s="63">
        <v>792.8</v>
      </c>
      <c r="E15" s="61"/>
      <c r="H15" s="63"/>
      <c r="J15" s="63"/>
      <c r="K15" s="53">
        <f>D15</f>
        <v>792.8</v>
      </c>
      <c r="L15" s="63"/>
      <c r="N15" s="63"/>
      <c r="P15" s="63"/>
      <c r="R15" s="63"/>
      <c r="S15" s="61"/>
      <c r="T15" s="63"/>
      <c r="V15" s="63"/>
      <c r="AA15" s="63"/>
      <c r="AD15" s="63"/>
    </row>
    <row r="16" spans="1:30" s="8" customFormat="1" ht="12.75">
      <c r="A16" s="70">
        <v>41032</v>
      </c>
      <c r="B16" s="71" t="s">
        <v>62</v>
      </c>
      <c r="C16" s="52">
        <v>13</v>
      </c>
      <c r="D16" s="63"/>
      <c r="E16" s="61">
        <v>761</v>
      </c>
      <c r="F16" s="72"/>
      <c r="G16" s="72"/>
      <c r="H16" s="63"/>
      <c r="I16" s="72"/>
      <c r="J16" s="63"/>
      <c r="K16" s="72"/>
      <c r="L16" s="63"/>
      <c r="M16" s="72"/>
      <c r="N16" s="63"/>
      <c r="O16" s="72"/>
      <c r="P16" s="63">
        <f>E16</f>
        <v>761</v>
      </c>
      <c r="Q16" s="72"/>
      <c r="R16" s="63"/>
      <c r="S16" s="61"/>
      <c r="T16" s="63"/>
      <c r="U16" s="72"/>
      <c r="V16" s="63"/>
      <c r="W16" s="72"/>
      <c r="X16" s="73"/>
      <c r="Y16" s="73"/>
      <c r="Z16" s="70"/>
      <c r="AA16" s="63"/>
      <c r="AB16" s="72"/>
      <c r="AD16" s="63"/>
    </row>
    <row r="17" spans="1:30" s="8" customFormat="1" ht="12.75">
      <c r="A17" s="70">
        <v>41050</v>
      </c>
      <c r="B17" s="71" t="s">
        <v>63</v>
      </c>
      <c r="C17" s="52"/>
      <c r="D17" s="63">
        <v>300</v>
      </c>
      <c r="E17" s="61"/>
      <c r="F17" s="72"/>
      <c r="G17" s="72"/>
      <c r="H17" s="63"/>
      <c r="I17" s="72"/>
      <c r="J17" s="63"/>
      <c r="K17" s="72"/>
      <c r="L17" s="63"/>
      <c r="M17" s="72">
        <f>D17</f>
        <v>300</v>
      </c>
      <c r="N17" s="63"/>
      <c r="O17" s="72"/>
      <c r="P17" s="63"/>
      <c r="Q17" s="72"/>
      <c r="R17" s="63"/>
      <c r="S17" s="61"/>
      <c r="T17" s="63"/>
      <c r="U17" s="72"/>
      <c r="V17" s="63"/>
      <c r="W17" s="72"/>
      <c r="X17" s="73"/>
      <c r="Y17" s="73"/>
      <c r="Z17" s="70"/>
      <c r="AA17" s="63"/>
      <c r="AB17" s="72"/>
      <c r="AD17" s="63"/>
    </row>
    <row r="18" spans="1:30" ht="12.75">
      <c r="A18" s="70">
        <v>41050</v>
      </c>
      <c r="B18" s="71" t="s">
        <v>17</v>
      </c>
      <c r="C18" s="52">
        <v>15</v>
      </c>
      <c r="D18" s="63"/>
      <c r="E18" s="61">
        <v>20000</v>
      </c>
      <c r="H18" s="63"/>
      <c r="J18" s="63"/>
      <c r="L18" s="63"/>
      <c r="N18" s="63">
        <f>E18</f>
        <v>20000</v>
      </c>
      <c r="P18" s="63"/>
      <c r="R18" s="63"/>
      <c r="S18" s="61"/>
      <c r="T18" s="63"/>
      <c r="V18" s="63"/>
      <c r="Z18" s="70"/>
      <c r="AA18" s="63"/>
      <c r="AD18" s="63"/>
    </row>
    <row r="19" spans="1:30" ht="12.75">
      <c r="A19" s="51">
        <v>41051</v>
      </c>
      <c r="B19" s="71" t="s">
        <v>64</v>
      </c>
      <c r="C19" s="52">
        <v>16</v>
      </c>
      <c r="D19" s="63"/>
      <c r="E19" s="61">
        <v>199</v>
      </c>
      <c r="H19" s="63"/>
      <c r="J19" s="63"/>
      <c r="L19" s="63"/>
      <c r="N19" s="63"/>
      <c r="P19" s="63">
        <f>E19</f>
        <v>199</v>
      </c>
      <c r="R19" s="63"/>
      <c r="S19" s="61"/>
      <c r="T19" s="63"/>
      <c r="V19" s="63"/>
      <c r="AA19" s="63"/>
      <c r="AD19" s="63"/>
    </row>
    <row r="20" spans="1:30" s="78" customFormat="1" ht="12.75">
      <c r="A20" s="74">
        <v>41054</v>
      </c>
      <c r="B20" s="71" t="s">
        <v>64</v>
      </c>
      <c r="C20" s="52">
        <v>17</v>
      </c>
      <c r="D20" s="75"/>
      <c r="E20" s="76">
        <v>199</v>
      </c>
      <c r="F20" s="77"/>
      <c r="G20" s="77"/>
      <c r="H20" s="75"/>
      <c r="I20" s="77"/>
      <c r="J20" s="75"/>
      <c r="K20" s="77"/>
      <c r="L20" s="75"/>
      <c r="M20" s="77"/>
      <c r="N20" s="75"/>
      <c r="O20" s="77"/>
      <c r="P20" s="63">
        <f>E20</f>
        <v>199</v>
      </c>
      <c r="Q20" s="77"/>
      <c r="R20" s="75"/>
      <c r="S20" s="76"/>
      <c r="T20" s="75"/>
      <c r="U20" s="77"/>
      <c r="V20" s="75"/>
      <c r="W20" s="77"/>
      <c r="Z20" s="74"/>
      <c r="AA20" s="75"/>
      <c r="AB20" s="77"/>
      <c r="AD20" s="63"/>
    </row>
    <row r="21" spans="1:30" ht="12.75">
      <c r="A21" s="70">
        <v>41058</v>
      </c>
      <c r="B21" s="71" t="s">
        <v>65</v>
      </c>
      <c r="D21" s="63">
        <v>300</v>
      </c>
      <c r="E21" s="61"/>
      <c r="F21" s="72"/>
      <c r="G21" s="72"/>
      <c r="H21" s="63"/>
      <c r="I21" s="72"/>
      <c r="J21" s="63"/>
      <c r="K21" s="72"/>
      <c r="L21" s="63"/>
      <c r="M21" s="72">
        <f>D21</f>
        <v>300</v>
      </c>
      <c r="N21" s="63"/>
      <c r="O21" s="72"/>
      <c r="P21" s="63"/>
      <c r="Q21" s="72"/>
      <c r="R21" s="63"/>
      <c r="S21" s="61"/>
      <c r="T21" s="63"/>
      <c r="U21" s="72"/>
      <c r="V21" s="63"/>
      <c r="W21" s="72"/>
      <c r="X21" s="73"/>
      <c r="Y21" s="73"/>
      <c r="Z21" s="70"/>
      <c r="AA21" s="63"/>
      <c r="AB21" s="72"/>
      <c r="AD21" s="63"/>
    </row>
    <row r="22" spans="1:30" ht="12.75">
      <c r="A22" s="51">
        <v>41063</v>
      </c>
      <c r="B22" s="71" t="s">
        <v>66</v>
      </c>
      <c r="D22" s="63">
        <v>300</v>
      </c>
      <c r="E22" s="61"/>
      <c r="H22" s="63"/>
      <c r="J22" s="63"/>
      <c r="L22" s="63"/>
      <c r="M22" s="72">
        <f>D22</f>
        <v>300</v>
      </c>
      <c r="N22" s="63"/>
      <c r="P22" s="63"/>
      <c r="R22" s="63"/>
      <c r="S22" s="61"/>
      <c r="T22" s="63"/>
      <c r="V22" s="63"/>
      <c r="AA22" s="63"/>
      <c r="AD22" s="63"/>
    </row>
    <row r="23" spans="1:30" ht="12.75">
      <c r="A23" s="51">
        <v>41068</v>
      </c>
      <c r="B23" s="71" t="s">
        <v>67</v>
      </c>
      <c r="C23" s="52">
        <v>20</v>
      </c>
      <c r="D23" s="63"/>
      <c r="E23" s="61">
        <v>936</v>
      </c>
      <c r="H23" s="63"/>
      <c r="J23" s="63"/>
      <c r="L23" s="63"/>
      <c r="N23" s="63"/>
      <c r="P23" s="63">
        <f>E23</f>
        <v>936</v>
      </c>
      <c r="R23" s="63"/>
      <c r="S23" s="61"/>
      <c r="T23" s="63"/>
      <c r="V23" s="63"/>
      <c r="AA23" s="63"/>
      <c r="AD23" s="63">
        <f>E23/2</f>
        <v>468</v>
      </c>
    </row>
    <row r="24" spans="1:30" ht="12.75">
      <c r="A24" s="51">
        <v>41093</v>
      </c>
      <c r="B24" s="71" t="s">
        <v>54</v>
      </c>
      <c r="D24" s="63">
        <v>6925</v>
      </c>
      <c r="E24" s="61"/>
      <c r="H24" s="63"/>
      <c r="I24" s="53">
        <f>D24</f>
        <v>6925</v>
      </c>
      <c r="J24" s="63"/>
      <c r="L24" s="63"/>
      <c r="N24" s="63"/>
      <c r="P24" s="63"/>
      <c r="R24" s="63"/>
      <c r="S24" s="61"/>
      <c r="T24" s="63"/>
      <c r="V24" s="63"/>
      <c r="AA24" s="63"/>
      <c r="AD24" s="63"/>
    </row>
    <row r="25" spans="1:30" ht="12.75">
      <c r="A25" s="70">
        <v>41096</v>
      </c>
      <c r="B25" s="71" t="s">
        <v>68</v>
      </c>
      <c r="D25" s="63">
        <v>212</v>
      </c>
      <c r="E25" s="61"/>
      <c r="F25" s="72"/>
      <c r="G25" s="72"/>
      <c r="H25" s="63"/>
      <c r="I25" s="72"/>
      <c r="J25" s="63"/>
      <c r="K25" s="72">
        <f>D25</f>
        <v>212</v>
      </c>
      <c r="L25" s="63"/>
      <c r="M25" s="72"/>
      <c r="N25" s="63"/>
      <c r="O25" s="72"/>
      <c r="P25" s="63"/>
      <c r="Q25" s="72"/>
      <c r="R25" s="63"/>
      <c r="S25" s="61"/>
      <c r="T25" s="63"/>
      <c r="U25" s="72"/>
      <c r="V25" s="63"/>
      <c r="W25" s="72"/>
      <c r="X25" s="8"/>
      <c r="Y25" s="73"/>
      <c r="Z25" s="70"/>
      <c r="AA25" s="63"/>
      <c r="AB25" s="72"/>
      <c r="AD25" s="63"/>
    </row>
    <row r="26" spans="1:30" ht="12.75">
      <c r="A26" s="51">
        <v>41097</v>
      </c>
      <c r="B26" s="71" t="s">
        <v>69</v>
      </c>
      <c r="C26" s="52">
        <v>23</v>
      </c>
      <c r="D26" s="63"/>
      <c r="E26" s="61">
        <v>3610</v>
      </c>
      <c r="H26" s="63"/>
      <c r="J26" s="63"/>
      <c r="L26" s="63"/>
      <c r="N26" s="63"/>
      <c r="P26" s="63">
        <f>E26</f>
        <v>3610</v>
      </c>
      <c r="R26" s="63"/>
      <c r="S26" s="61"/>
      <c r="T26" s="63"/>
      <c r="V26" s="63"/>
      <c r="AA26" s="63"/>
      <c r="AD26" s="63">
        <f>E26</f>
        <v>3610</v>
      </c>
    </row>
    <row r="27" spans="1:30" ht="12.75">
      <c r="A27" s="51">
        <v>41106</v>
      </c>
      <c r="B27" s="71" t="s">
        <v>70</v>
      </c>
      <c r="C27" s="52">
        <v>24</v>
      </c>
      <c r="D27" s="63"/>
      <c r="E27" s="61">
        <v>163</v>
      </c>
      <c r="H27" s="63"/>
      <c r="J27" s="63"/>
      <c r="L27" s="63"/>
      <c r="N27" s="63"/>
      <c r="P27" s="63">
        <f>E27</f>
        <v>163</v>
      </c>
      <c r="R27" s="63"/>
      <c r="S27" s="61"/>
      <c r="T27" s="63"/>
      <c r="V27" s="63"/>
      <c r="AA27" s="63"/>
      <c r="AD27" s="63"/>
    </row>
    <row r="28" spans="1:30" ht="12.75">
      <c r="A28" s="51">
        <v>41112</v>
      </c>
      <c r="B28" s="71" t="s">
        <v>71</v>
      </c>
      <c r="D28" s="63">
        <v>300</v>
      </c>
      <c r="E28" s="61"/>
      <c r="H28" s="63"/>
      <c r="J28" s="63"/>
      <c r="L28" s="63"/>
      <c r="M28" s="53">
        <f>D28</f>
        <v>300</v>
      </c>
      <c r="N28" s="63"/>
      <c r="P28" s="63"/>
      <c r="R28" s="63"/>
      <c r="S28" s="61"/>
      <c r="T28" s="63"/>
      <c r="V28" s="63"/>
      <c r="AA28" s="63"/>
      <c r="AD28" s="63"/>
    </row>
    <row r="29" spans="1:30" ht="12.75">
      <c r="A29" s="51">
        <v>41115</v>
      </c>
      <c r="B29" s="71" t="s">
        <v>72</v>
      </c>
      <c r="C29" s="52">
        <v>26</v>
      </c>
      <c r="D29" s="63"/>
      <c r="E29" s="61">
        <v>825</v>
      </c>
      <c r="H29" s="63"/>
      <c r="J29" s="63"/>
      <c r="L29" s="63"/>
      <c r="N29" s="63"/>
      <c r="P29" s="63">
        <f>E29</f>
        <v>825</v>
      </c>
      <c r="R29" s="63"/>
      <c r="S29" s="61"/>
      <c r="T29" s="63"/>
      <c r="V29" s="63"/>
      <c r="AA29" s="63"/>
      <c r="AD29" s="63">
        <f>E29</f>
        <v>825</v>
      </c>
    </row>
    <row r="30" spans="1:30" s="73" customFormat="1" ht="12.75">
      <c r="A30" s="70">
        <v>41118</v>
      </c>
      <c r="B30" s="71" t="s">
        <v>73</v>
      </c>
      <c r="C30" s="52">
        <v>27</v>
      </c>
      <c r="D30" s="63"/>
      <c r="E30" s="61">
        <v>343</v>
      </c>
      <c r="F30" s="72"/>
      <c r="G30" s="72"/>
      <c r="H30" s="63"/>
      <c r="I30" s="72"/>
      <c r="J30" s="63"/>
      <c r="K30" s="72"/>
      <c r="L30" s="63"/>
      <c r="M30" s="72"/>
      <c r="N30" s="63"/>
      <c r="O30" s="72"/>
      <c r="P30" s="63">
        <f>E30</f>
        <v>343</v>
      </c>
      <c r="Q30" s="72"/>
      <c r="R30" s="63"/>
      <c r="S30" s="61"/>
      <c r="T30" s="63"/>
      <c r="U30" s="72"/>
      <c r="V30" s="63"/>
      <c r="W30" s="72"/>
      <c r="Z30" s="70"/>
      <c r="AA30" s="63"/>
      <c r="AB30" s="72"/>
      <c r="AD30" s="63">
        <f>E30</f>
        <v>343</v>
      </c>
    </row>
    <row r="31" spans="1:30" ht="12.75">
      <c r="A31" s="70">
        <v>41122</v>
      </c>
      <c r="B31" s="71" t="s">
        <v>74</v>
      </c>
      <c r="D31" s="63">
        <v>5100</v>
      </c>
      <c r="E31" s="61"/>
      <c r="F31" s="72"/>
      <c r="G31" s="72"/>
      <c r="H31" s="63"/>
      <c r="I31" s="72"/>
      <c r="J31" s="63"/>
      <c r="K31" s="72">
        <f>D31</f>
        <v>5100</v>
      </c>
      <c r="L31" s="63"/>
      <c r="M31" s="72"/>
      <c r="N31" s="63"/>
      <c r="O31" s="72"/>
      <c r="P31" s="63"/>
      <c r="Q31" s="72"/>
      <c r="R31" s="63"/>
      <c r="S31" s="61"/>
      <c r="T31" s="63"/>
      <c r="U31" s="72"/>
      <c r="V31" s="63"/>
      <c r="W31" s="72"/>
      <c r="X31" s="73"/>
      <c r="Y31" s="73"/>
      <c r="Z31" s="70"/>
      <c r="AA31" s="63"/>
      <c r="AB31" s="72"/>
      <c r="AD31" s="63"/>
    </row>
    <row r="32" spans="1:30" ht="12.75">
      <c r="A32" s="70">
        <v>41137</v>
      </c>
      <c r="B32" s="71" t="s">
        <v>75</v>
      </c>
      <c r="C32" s="52">
        <v>29</v>
      </c>
      <c r="D32" s="63"/>
      <c r="E32" s="61">
        <v>1885.88</v>
      </c>
      <c r="F32" s="72"/>
      <c r="G32" s="72"/>
      <c r="H32" s="63"/>
      <c r="I32" s="72"/>
      <c r="J32" s="63"/>
      <c r="K32" s="72"/>
      <c r="L32" s="63"/>
      <c r="M32" s="72"/>
      <c r="N32" s="63"/>
      <c r="O32" s="72"/>
      <c r="P32" s="63">
        <f>E32</f>
        <v>1885.88</v>
      </c>
      <c r="Q32" s="72"/>
      <c r="R32" s="63"/>
      <c r="S32" s="61"/>
      <c r="T32" s="63"/>
      <c r="U32" s="72"/>
      <c r="V32" s="63"/>
      <c r="W32" s="72"/>
      <c r="X32" s="8"/>
      <c r="Y32" s="73"/>
      <c r="Z32" s="70"/>
      <c r="AA32" s="63"/>
      <c r="AB32" s="72"/>
      <c r="AD32" s="63">
        <f>E32</f>
        <v>1885.88</v>
      </c>
    </row>
    <row r="33" spans="1:30" ht="12.75">
      <c r="A33" s="51">
        <v>41138</v>
      </c>
      <c r="B33" s="71" t="s">
        <v>76</v>
      </c>
      <c r="D33" s="63">
        <v>7363</v>
      </c>
      <c r="E33" s="61"/>
      <c r="H33" s="63"/>
      <c r="J33" s="63"/>
      <c r="K33" s="53">
        <f>D33</f>
        <v>7363</v>
      </c>
      <c r="L33" s="63"/>
      <c r="N33" s="63"/>
      <c r="P33" s="63"/>
      <c r="R33" s="63"/>
      <c r="S33" s="61"/>
      <c r="T33" s="63"/>
      <c r="V33" s="63"/>
      <c r="AA33" s="63"/>
      <c r="AD33" s="63"/>
    </row>
    <row r="34" spans="1:30" ht="12.75">
      <c r="A34" s="51">
        <v>41143</v>
      </c>
      <c r="B34" s="71" t="s">
        <v>77</v>
      </c>
      <c r="C34" s="52">
        <v>31</v>
      </c>
      <c r="D34" s="63"/>
      <c r="E34" s="61">
        <v>3096</v>
      </c>
      <c r="H34" s="63"/>
      <c r="J34" s="63"/>
      <c r="L34" s="63"/>
      <c r="N34" s="63"/>
      <c r="P34" s="63"/>
      <c r="R34" s="63">
        <f>E34</f>
        <v>3096</v>
      </c>
      <c r="S34" s="61"/>
      <c r="T34" s="63"/>
      <c r="V34" s="63"/>
      <c r="AA34" s="63"/>
      <c r="AB34" s="53">
        <f>E34</f>
        <v>3096</v>
      </c>
      <c r="AD34" s="63"/>
    </row>
    <row r="35" spans="1:30" ht="12.75">
      <c r="A35" s="51">
        <v>41143</v>
      </c>
      <c r="B35" s="71" t="s">
        <v>78</v>
      </c>
      <c r="C35" s="52">
        <v>32</v>
      </c>
      <c r="D35" s="63"/>
      <c r="E35" s="61">
        <v>2077</v>
      </c>
      <c r="H35" s="63"/>
      <c r="J35" s="63"/>
      <c r="L35" s="63"/>
      <c r="N35" s="63"/>
      <c r="P35" s="63">
        <f>E35</f>
        <v>2077</v>
      </c>
      <c r="R35" s="63"/>
      <c r="S35" s="61"/>
      <c r="T35" s="63"/>
      <c r="V35" s="63"/>
      <c r="AA35" s="63"/>
      <c r="AD35" s="63"/>
    </row>
    <row r="36" spans="1:30" ht="12.75">
      <c r="A36" s="51">
        <v>41143</v>
      </c>
      <c r="B36" s="71" t="s">
        <v>75</v>
      </c>
      <c r="C36" s="52">
        <v>33</v>
      </c>
      <c r="D36" s="63"/>
      <c r="E36" s="61">
        <v>499</v>
      </c>
      <c r="H36" s="63"/>
      <c r="J36" s="63"/>
      <c r="L36" s="63"/>
      <c r="N36" s="63"/>
      <c r="P36" s="63">
        <f>E36</f>
        <v>499</v>
      </c>
      <c r="R36" s="63"/>
      <c r="S36" s="61"/>
      <c r="T36" s="63"/>
      <c r="V36" s="63"/>
      <c r="AA36" s="63"/>
      <c r="AD36" s="63">
        <f>E36</f>
        <v>499</v>
      </c>
    </row>
    <row r="37" spans="1:30" ht="12.75">
      <c r="A37" s="51">
        <v>41150</v>
      </c>
      <c r="B37" s="71" t="s">
        <v>79</v>
      </c>
      <c r="C37" s="52">
        <v>34</v>
      </c>
      <c r="D37" s="63"/>
      <c r="E37" s="61">
        <v>300</v>
      </c>
      <c r="H37" s="63"/>
      <c r="J37" s="63"/>
      <c r="L37" s="63"/>
      <c r="N37" s="63"/>
      <c r="P37" s="63">
        <f>E37</f>
        <v>300</v>
      </c>
      <c r="R37" s="63"/>
      <c r="S37" s="61"/>
      <c r="T37" s="63"/>
      <c r="V37" s="63"/>
      <c r="AA37" s="63"/>
      <c r="AD37" s="63">
        <f>E37</f>
        <v>300</v>
      </c>
    </row>
    <row r="38" spans="1:30" ht="12.75">
      <c r="A38" s="51">
        <v>41143</v>
      </c>
      <c r="B38" s="71" t="s">
        <v>75</v>
      </c>
      <c r="C38" s="52">
        <v>35</v>
      </c>
      <c r="D38" s="63"/>
      <c r="E38" s="61">
        <v>205</v>
      </c>
      <c r="H38" s="63"/>
      <c r="J38" s="63"/>
      <c r="L38" s="63"/>
      <c r="N38" s="63"/>
      <c r="P38" s="63">
        <f>E38</f>
        <v>205</v>
      </c>
      <c r="R38" s="63"/>
      <c r="S38" s="61"/>
      <c r="T38" s="63"/>
      <c r="V38" s="63"/>
      <c r="AA38" s="63"/>
      <c r="AD38" s="63">
        <f>E38</f>
        <v>205</v>
      </c>
    </row>
    <row r="39" spans="1:30" ht="12.75">
      <c r="A39" s="51">
        <v>41150</v>
      </c>
      <c r="B39" s="71" t="s">
        <v>80</v>
      </c>
      <c r="D39" s="63">
        <v>300</v>
      </c>
      <c r="E39" s="61"/>
      <c r="H39" s="63"/>
      <c r="J39" s="63"/>
      <c r="L39" s="63"/>
      <c r="M39" s="53">
        <f>D39</f>
        <v>300</v>
      </c>
      <c r="N39" s="63"/>
      <c r="P39" s="63"/>
      <c r="R39" s="63"/>
      <c r="S39" s="61"/>
      <c r="T39" s="63"/>
      <c r="V39" s="63"/>
      <c r="AA39" s="63"/>
      <c r="AD39" s="63"/>
    </row>
    <row r="40" spans="1:30" ht="12.75">
      <c r="A40" s="51">
        <v>41151</v>
      </c>
      <c r="B40" s="71" t="s">
        <v>81</v>
      </c>
      <c r="D40" s="63">
        <v>3096</v>
      </c>
      <c r="E40" s="61"/>
      <c r="H40" s="63"/>
      <c r="J40" s="63"/>
      <c r="L40" s="63"/>
      <c r="N40" s="63"/>
      <c r="P40" s="63"/>
      <c r="R40" s="63"/>
      <c r="S40" s="61">
        <f>D40</f>
        <v>3096</v>
      </c>
      <c r="T40" s="63"/>
      <c r="V40" s="63"/>
      <c r="AA40" s="53">
        <f>D40</f>
        <v>3096</v>
      </c>
      <c r="AD40" s="63"/>
    </row>
    <row r="41" spans="1:30" ht="12.75">
      <c r="A41" s="51">
        <v>41157</v>
      </c>
      <c r="B41" s="71" t="s">
        <v>52</v>
      </c>
      <c r="D41" s="63">
        <v>636.75</v>
      </c>
      <c r="E41" s="61"/>
      <c r="H41" s="63"/>
      <c r="J41" s="63"/>
      <c r="K41" s="53">
        <f>D41</f>
        <v>636.75</v>
      </c>
      <c r="L41" s="63"/>
      <c r="N41" s="63"/>
      <c r="P41" s="63"/>
      <c r="R41" s="63"/>
      <c r="S41" s="61"/>
      <c r="T41" s="63"/>
      <c r="V41" s="63"/>
      <c r="AA41" s="63"/>
      <c r="AD41" s="63"/>
    </row>
    <row r="42" spans="1:30" ht="12.75">
      <c r="A42" s="51">
        <v>41158</v>
      </c>
      <c r="B42" s="71" t="s">
        <v>82</v>
      </c>
      <c r="C42" s="52">
        <v>39</v>
      </c>
      <c r="D42" s="63"/>
      <c r="E42" s="61">
        <v>1266</v>
      </c>
      <c r="H42" s="63"/>
      <c r="J42" s="63"/>
      <c r="L42" s="63"/>
      <c r="N42" s="63"/>
      <c r="P42" s="63"/>
      <c r="R42" s="63">
        <f>E42</f>
        <v>1266</v>
      </c>
      <c r="S42" s="61"/>
      <c r="T42" s="63"/>
      <c r="V42" s="63"/>
      <c r="AB42" s="63">
        <f>E42</f>
        <v>1266</v>
      </c>
      <c r="AD42" s="63"/>
    </row>
    <row r="43" spans="1:30" ht="12.75">
      <c r="A43" s="64">
        <v>41158</v>
      </c>
      <c r="B43" s="79" t="s">
        <v>83</v>
      </c>
      <c r="C43" s="52">
        <v>40</v>
      </c>
      <c r="D43" s="66"/>
      <c r="E43" s="67">
        <v>459</v>
      </c>
      <c r="F43" s="68"/>
      <c r="G43" s="68"/>
      <c r="H43" s="66"/>
      <c r="I43" s="68"/>
      <c r="J43" s="66"/>
      <c r="K43" s="68"/>
      <c r="L43" s="66"/>
      <c r="M43" s="68"/>
      <c r="N43" s="66"/>
      <c r="O43" s="68"/>
      <c r="P43" s="66"/>
      <c r="Q43" s="68"/>
      <c r="R43" s="63">
        <f>E43</f>
        <v>459</v>
      </c>
      <c r="S43" s="67"/>
      <c r="T43" s="66"/>
      <c r="U43" s="68"/>
      <c r="V43" s="66"/>
      <c r="W43" s="68"/>
      <c r="X43" s="69"/>
      <c r="Y43" s="69"/>
      <c r="Z43" s="64"/>
      <c r="AB43" s="66">
        <f>E43</f>
        <v>459</v>
      </c>
      <c r="AD43" s="63"/>
    </row>
    <row r="44" spans="1:30" ht="12.75">
      <c r="A44" s="64">
        <v>41165</v>
      </c>
      <c r="B44" s="79" t="s">
        <v>84</v>
      </c>
      <c r="C44" s="52">
        <v>41</v>
      </c>
      <c r="D44" s="66"/>
      <c r="E44" s="67">
        <v>3100</v>
      </c>
      <c r="F44" s="68">
        <f>E44</f>
        <v>3100</v>
      </c>
      <c r="G44" s="68"/>
      <c r="H44" s="66"/>
      <c r="I44" s="68"/>
      <c r="J44" s="68"/>
      <c r="K44" s="68"/>
      <c r="L44" s="66"/>
      <c r="M44" s="68"/>
      <c r="N44" s="68"/>
      <c r="O44" s="68"/>
      <c r="P44" s="68"/>
      <c r="Q44" s="68"/>
      <c r="R44" s="63"/>
      <c r="S44" s="68"/>
      <c r="T44" s="68"/>
      <c r="U44" s="68"/>
      <c r="V44" s="68"/>
      <c r="W44" s="68"/>
      <c r="X44" s="69"/>
      <c r="Y44" s="69"/>
      <c r="Z44" s="64"/>
      <c r="AA44" s="68"/>
      <c r="AB44" s="68"/>
      <c r="AD44" s="63"/>
    </row>
    <row r="45" spans="1:30" ht="12.75">
      <c r="A45" s="64">
        <v>41165</v>
      </c>
      <c r="B45" s="79" t="s">
        <v>85</v>
      </c>
      <c r="C45" s="52">
        <v>42</v>
      </c>
      <c r="D45" s="66"/>
      <c r="E45" s="67">
        <v>2663</v>
      </c>
      <c r="F45" s="68"/>
      <c r="G45" s="68"/>
      <c r="H45" s="66"/>
      <c r="I45" s="68"/>
      <c r="J45" s="68"/>
      <c r="K45" s="68"/>
      <c r="L45" s="66"/>
      <c r="M45" s="68"/>
      <c r="N45" s="68"/>
      <c r="O45" s="68"/>
      <c r="P45" s="68"/>
      <c r="Q45" s="68"/>
      <c r="R45" s="68"/>
      <c r="S45" s="68"/>
      <c r="T45" s="68"/>
      <c r="U45" s="68"/>
      <c r="V45" s="68">
        <f>E45</f>
        <v>2663</v>
      </c>
      <c r="W45" s="68"/>
      <c r="X45" s="69"/>
      <c r="Y45" s="69"/>
      <c r="Z45" s="64"/>
      <c r="AA45" s="68"/>
      <c r="AB45" s="68"/>
      <c r="AD45" s="63"/>
    </row>
    <row r="46" spans="1:30" ht="12.75">
      <c r="A46" s="64">
        <v>41165</v>
      </c>
      <c r="B46" s="79" t="s">
        <v>85</v>
      </c>
      <c r="C46" s="52">
        <v>43</v>
      </c>
      <c r="D46" s="66"/>
      <c r="E46" s="67">
        <v>1584</v>
      </c>
      <c r="F46" s="68"/>
      <c r="G46" s="68"/>
      <c r="H46" s="66"/>
      <c r="I46" s="68"/>
      <c r="J46" s="68"/>
      <c r="K46" s="68"/>
      <c r="L46" s="66"/>
      <c r="M46" s="68"/>
      <c r="N46" s="68"/>
      <c r="O46" s="68"/>
      <c r="P46" s="68"/>
      <c r="Q46" s="68"/>
      <c r="R46" s="68"/>
      <c r="S46" s="68"/>
      <c r="T46" s="68"/>
      <c r="U46" s="68"/>
      <c r="V46" s="68">
        <f>E46</f>
        <v>1584</v>
      </c>
      <c r="W46" s="68"/>
      <c r="X46" s="69"/>
      <c r="Y46" s="69"/>
      <c r="Z46" s="64"/>
      <c r="AA46" s="68"/>
      <c r="AB46" s="68"/>
      <c r="AD46" s="63"/>
    </row>
    <row r="47" spans="1:30" ht="12.75">
      <c r="A47" s="64">
        <v>41200</v>
      </c>
      <c r="B47" s="79" t="s">
        <v>86</v>
      </c>
      <c r="D47" s="66">
        <v>5360</v>
      </c>
      <c r="E47" s="67"/>
      <c r="F47" s="68"/>
      <c r="G47" s="68">
        <f>D47</f>
        <v>5360</v>
      </c>
      <c r="H47" s="66"/>
      <c r="I47" s="68"/>
      <c r="J47" s="68"/>
      <c r="K47" s="68"/>
      <c r="L47" s="66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9"/>
      <c r="Y47" s="69"/>
      <c r="Z47" s="64"/>
      <c r="AA47" s="68"/>
      <c r="AB47" s="68"/>
      <c r="AD47" s="63"/>
    </row>
    <row r="48" spans="1:30" ht="12.75">
      <c r="A48" s="64">
        <v>41210</v>
      </c>
      <c r="B48" s="79" t="s">
        <v>87</v>
      </c>
      <c r="C48" s="52">
        <v>45</v>
      </c>
      <c r="D48" s="66"/>
      <c r="E48" s="67">
        <v>560</v>
      </c>
      <c r="F48" s="68"/>
      <c r="G48" s="68"/>
      <c r="H48" s="66"/>
      <c r="I48" s="68"/>
      <c r="J48" s="68"/>
      <c r="K48" s="68"/>
      <c r="L48" s="66"/>
      <c r="M48" s="68"/>
      <c r="N48" s="68"/>
      <c r="O48" s="68"/>
      <c r="P48" s="68"/>
      <c r="Q48" s="68"/>
      <c r="R48" s="68"/>
      <c r="S48" s="68"/>
      <c r="T48" s="68">
        <f>E48</f>
        <v>560</v>
      </c>
      <c r="U48" s="68"/>
      <c r="V48" s="68"/>
      <c r="W48" s="68"/>
      <c r="X48" s="69"/>
      <c r="Y48" s="69"/>
      <c r="Z48" s="64"/>
      <c r="AA48" s="68"/>
      <c r="AB48" s="68"/>
      <c r="AD48" s="63"/>
    </row>
    <row r="49" spans="1:30" ht="12.75">
      <c r="A49" s="64">
        <v>41210</v>
      </c>
      <c r="B49" s="79" t="s">
        <v>88</v>
      </c>
      <c r="C49" s="52">
        <v>46</v>
      </c>
      <c r="D49" s="66"/>
      <c r="E49" s="67">
        <v>525</v>
      </c>
      <c r="F49" s="68"/>
      <c r="G49" s="68"/>
      <c r="H49" s="66"/>
      <c r="I49" s="68"/>
      <c r="J49" s="68"/>
      <c r="K49" s="68"/>
      <c r="L49" s="66"/>
      <c r="M49" s="68"/>
      <c r="N49" s="68"/>
      <c r="O49" s="68"/>
      <c r="P49" s="68"/>
      <c r="Q49" s="68"/>
      <c r="R49" s="68">
        <f>E49</f>
        <v>525</v>
      </c>
      <c r="S49" s="68"/>
      <c r="T49" s="68"/>
      <c r="U49" s="68"/>
      <c r="V49" s="68"/>
      <c r="W49" s="68"/>
      <c r="X49" s="69"/>
      <c r="Y49" s="69"/>
      <c r="Z49" s="64"/>
      <c r="AA49" s="68"/>
      <c r="AB49" s="68"/>
      <c r="AD49" s="63"/>
    </row>
    <row r="50" spans="1:30" ht="12.75">
      <c r="A50" s="64">
        <v>41215</v>
      </c>
      <c r="B50" s="79" t="s">
        <v>54</v>
      </c>
      <c r="D50" s="66">
        <v>1045</v>
      </c>
      <c r="E50" s="67"/>
      <c r="F50" s="68"/>
      <c r="G50" s="68"/>
      <c r="H50" s="66"/>
      <c r="I50" s="68">
        <f>D50</f>
        <v>1045</v>
      </c>
      <c r="J50" s="68"/>
      <c r="K50" s="68"/>
      <c r="L50" s="66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9"/>
      <c r="Y50" s="69"/>
      <c r="Z50" s="64"/>
      <c r="AA50" s="68"/>
      <c r="AB50" s="68"/>
      <c r="AD50" s="63"/>
    </row>
    <row r="51" spans="1:30" ht="12.75">
      <c r="A51" s="64">
        <v>41226</v>
      </c>
      <c r="B51" s="79" t="s">
        <v>89</v>
      </c>
      <c r="C51" s="52">
        <v>48</v>
      </c>
      <c r="D51" s="66"/>
      <c r="E51" s="67">
        <v>423</v>
      </c>
      <c r="F51" s="68"/>
      <c r="G51" s="68"/>
      <c r="H51" s="66"/>
      <c r="I51" s="68"/>
      <c r="J51" s="68"/>
      <c r="K51" s="68"/>
      <c r="L51" s="66"/>
      <c r="M51" s="68"/>
      <c r="N51" s="68"/>
      <c r="O51" s="68"/>
      <c r="P51" s="68">
        <f>E51</f>
        <v>423</v>
      </c>
      <c r="Q51" s="68"/>
      <c r="R51" s="68"/>
      <c r="S51" s="68"/>
      <c r="T51" s="68"/>
      <c r="U51" s="68"/>
      <c r="V51" s="68"/>
      <c r="W51" s="68"/>
      <c r="X51" s="69"/>
      <c r="Y51" s="69"/>
      <c r="Z51" s="64"/>
      <c r="AA51" s="68"/>
      <c r="AB51" s="68"/>
      <c r="AD51" s="63">
        <f>E51</f>
        <v>423</v>
      </c>
    </row>
    <row r="52" spans="1:30" ht="12.75">
      <c r="A52" s="64"/>
      <c r="B52" s="79"/>
      <c r="D52" s="66"/>
      <c r="E52" s="67"/>
      <c r="F52" s="68"/>
      <c r="G52" s="68"/>
      <c r="H52" s="66"/>
      <c r="I52" s="68"/>
      <c r="J52" s="68"/>
      <c r="K52" s="68"/>
      <c r="L52" s="66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9"/>
      <c r="Y52" s="69"/>
      <c r="Z52" s="64"/>
      <c r="AA52" s="68"/>
      <c r="AB52" s="68"/>
      <c r="AD52" s="63"/>
    </row>
    <row r="53" spans="1:30" ht="12.75">
      <c r="A53" s="64"/>
      <c r="B53" s="79" t="s">
        <v>90</v>
      </c>
      <c r="D53" s="66"/>
      <c r="E53" s="67"/>
      <c r="F53" s="68"/>
      <c r="G53" s="68">
        <f>32.7+1169+155.93+268.92+321.84+166+149+312.4+598.12+311.94+50+339.07+98.6</f>
        <v>3973.5200000000004</v>
      </c>
      <c r="H53" s="66"/>
      <c r="I53" s="68"/>
      <c r="J53" s="68"/>
      <c r="K53" s="68"/>
      <c r="L53" s="66"/>
      <c r="M53" s="68"/>
      <c r="N53" s="68"/>
      <c r="O53" s="68"/>
      <c r="P53" s="68"/>
      <c r="Q53" s="68"/>
      <c r="R53" s="68">
        <f>G53</f>
        <v>3973.5200000000004</v>
      </c>
      <c r="S53" s="68"/>
      <c r="T53" s="68"/>
      <c r="U53" s="68"/>
      <c r="V53" s="68"/>
      <c r="W53" s="68"/>
      <c r="X53" s="69"/>
      <c r="Y53" s="69"/>
      <c r="Z53" s="64"/>
      <c r="AB53" s="68">
        <f>G53</f>
        <v>3973.5200000000004</v>
      </c>
      <c r="AD53" s="63"/>
    </row>
    <row r="54" spans="1:30" ht="12.75">
      <c r="A54" s="64"/>
      <c r="B54" s="79" t="s">
        <v>91</v>
      </c>
      <c r="D54" s="66"/>
      <c r="E54" s="67"/>
      <c r="F54" s="68"/>
      <c r="G54" s="68">
        <f>259.6+940.4+462+89.9+104</f>
        <v>1855.9</v>
      </c>
      <c r="H54" s="66"/>
      <c r="I54" s="68"/>
      <c r="J54" s="68"/>
      <c r="K54" s="68"/>
      <c r="L54" s="66"/>
      <c r="M54" s="68"/>
      <c r="N54" s="68"/>
      <c r="O54" s="68"/>
      <c r="P54" s="68">
        <f>G54</f>
        <v>1855.9</v>
      </c>
      <c r="Q54" s="68"/>
      <c r="S54" s="68"/>
      <c r="T54" s="68"/>
      <c r="U54" s="68"/>
      <c r="V54" s="68"/>
      <c r="W54" s="68"/>
      <c r="X54" s="69"/>
      <c r="Y54" s="69"/>
      <c r="Z54" s="64"/>
      <c r="AA54" s="68"/>
      <c r="AB54" s="68"/>
      <c r="AD54" s="63">
        <f>G54</f>
        <v>1855.9</v>
      </c>
    </row>
    <row r="55" spans="1:30" s="87" customFormat="1" ht="12.75">
      <c r="A55" s="80"/>
      <c r="B55" s="65" t="s">
        <v>92</v>
      </c>
      <c r="C55" s="52"/>
      <c r="D55" s="81"/>
      <c r="E55" s="82"/>
      <c r="F55" s="69">
        <v>9201.42</v>
      </c>
      <c r="G55" s="69"/>
      <c r="H55" s="83"/>
      <c r="I55" s="82"/>
      <c r="J55" s="69"/>
      <c r="K55" s="69"/>
      <c r="L55" s="83"/>
      <c r="M55" s="82"/>
      <c r="N55" s="69"/>
      <c r="O55" s="69"/>
      <c r="P55" s="69"/>
      <c r="Q55" s="69"/>
      <c r="R55" s="69"/>
      <c r="S55" s="84">
        <f>F55</f>
        <v>9201.42</v>
      </c>
      <c r="T55" s="69"/>
      <c r="U55" s="69"/>
      <c r="V55" s="69"/>
      <c r="W55" s="69"/>
      <c r="X55" s="85"/>
      <c r="Y55" s="86"/>
      <c r="Z55" s="80"/>
      <c r="AA55" s="69">
        <f>F55</f>
        <v>9201.42</v>
      </c>
      <c r="AC55" s="69"/>
      <c r="AD55" s="69"/>
    </row>
    <row r="56" spans="2:24" ht="12.75">
      <c r="B56" s="88"/>
      <c r="D56" s="63"/>
      <c r="E56" s="61"/>
      <c r="H56" s="63"/>
      <c r="I56" s="61"/>
      <c r="L56" s="63"/>
      <c r="M56" s="61"/>
      <c r="X56" s="88"/>
    </row>
    <row r="57" spans="2:24" ht="12.75">
      <c r="B57" s="88"/>
      <c r="C57" s="89"/>
      <c r="D57" s="63"/>
      <c r="E57" s="61"/>
      <c r="H57" s="63"/>
      <c r="I57" s="61"/>
      <c r="L57" s="63"/>
      <c r="M57" s="61"/>
      <c r="X57" s="88"/>
    </row>
    <row r="58" spans="1:30" s="95" customFormat="1" ht="12.75">
      <c r="A58" s="90"/>
      <c r="B58" s="91"/>
      <c r="C58" s="92" t="s">
        <v>93</v>
      </c>
      <c r="D58" s="93"/>
      <c r="E58" s="94"/>
      <c r="F58" s="62"/>
      <c r="G58" s="62"/>
      <c r="H58" s="93"/>
      <c r="I58" s="94"/>
      <c r="J58" s="62"/>
      <c r="K58" s="62"/>
      <c r="L58" s="93"/>
      <c r="M58" s="94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91"/>
      <c r="Z58" s="90"/>
      <c r="AA58" s="62"/>
      <c r="AB58" s="62"/>
      <c r="AC58" s="62"/>
      <c r="AD58" s="62"/>
    </row>
    <row r="59" spans="1:30" s="87" customFormat="1" ht="12.75">
      <c r="A59" s="96"/>
      <c r="C59" s="97"/>
      <c r="D59" s="98">
        <f aca="true" t="shared" si="0" ref="D59:I59">SUM(D4:D58)</f>
        <v>50572.149999999994</v>
      </c>
      <c r="E59" s="99">
        <f t="shared" si="0"/>
        <v>52138.27</v>
      </c>
      <c r="F59" s="100">
        <f t="shared" si="0"/>
        <v>12301.42</v>
      </c>
      <c r="G59" s="100">
        <f t="shared" si="0"/>
        <v>11189.42</v>
      </c>
      <c r="H59" s="98">
        <f t="shared" si="0"/>
        <v>0</v>
      </c>
      <c r="I59" s="99">
        <f t="shared" si="0"/>
        <v>25330</v>
      </c>
      <c r="J59" s="100">
        <f aca="true" t="shared" si="1" ref="J59:W59">SUM(J3:J58)</f>
        <v>0</v>
      </c>
      <c r="K59" s="100">
        <f t="shared" si="1"/>
        <v>15228.15</v>
      </c>
      <c r="L59" s="98">
        <f t="shared" si="1"/>
        <v>750</v>
      </c>
      <c r="M59" s="99">
        <f t="shared" si="1"/>
        <v>1500</v>
      </c>
      <c r="N59" s="100">
        <f t="shared" si="1"/>
        <v>20000</v>
      </c>
      <c r="O59" s="100">
        <f t="shared" si="1"/>
        <v>0</v>
      </c>
      <c r="P59" s="100">
        <f t="shared" si="1"/>
        <v>18545.170000000002</v>
      </c>
      <c r="Q59" s="100">
        <f t="shared" si="1"/>
        <v>0</v>
      </c>
      <c r="R59" s="100">
        <f t="shared" si="1"/>
        <v>9819.52</v>
      </c>
      <c r="S59" s="100">
        <f t="shared" si="1"/>
        <v>12355.42</v>
      </c>
      <c r="T59" s="100">
        <f t="shared" si="1"/>
        <v>1506</v>
      </c>
      <c r="U59" s="100">
        <f t="shared" si="1"/>
        <v>0</v>
      </c>
      <c r="V59" s="100">
        <f t="shared" si="1"/>
        <v>4247</v>
      </c>
      <c r="W59" s="100">
        <f t="shared" si="1"/>
        <v>0</v>
      </c>
      <c r="X59" s="88"/>
      <c r="Z59" s="96"/>
      <c r="AA59" s="100">
        <f>SUM(AA3:AA58)</f>
        <v>12297.42</v>
      </c>
      <c r="AB59" s="100">
        <f>SUM(AB3:AB58)</f>
        <v>8794.52</v>
      </c>
      <c r="AC59" s="100">
        <f>SUM(AC3:AC58)</f>
        <v>0</v>
      </c>
      <c r="AD59" s="100">
        <f>SUM(AD3:AD58)</f>
        <v>11236.17</v>
      </c>
    </row>
    <row r="60" spans="1:30" ht="12.75">
      <c r="A60" s="70" t="s">
        <v>94</v>
      </c>
      <c r="B60" s="73"/>
      <c r="C60" s="33"/>
      <c r="D60" s="63"/>
      <c r="E60" s="61"/>
      <c r="F60" s="72"/>
      <c r="G60" s="72"/>
      <c r="H60" s="63">
        <f>I59-SUM(H3:H58)</f>
        <v>25330</v>
      </c>
      <c r="I60" s="61"/>
      <c r="J60" s="72">
        <f>K59-J59</f>
        <v>15228.15</v>
      </c>
      <c r="K60" s="72"/>
      <c r="L60" s="63">
        <f>M59-SUM(L3:L58)</f>
        <v>750</v>
      </c>
      <c r="M60" s="61"/>
      <c r="N60" s="72"/>
      <c r="O60" s="72">
        <f>N59-SUM(O3:O58)</f>
        <v>20000</v>
      </c>
      <c r="P60" s="72"/>
      <c r="Q60" s="72">
        <f>P59-SUM(Q3:Q58)</f>
        <v>18545.170000000002</v>
      </c>
      <c r="R60" s="100">
        <f>S59-R59</f>
        <v>2535.8999999999996</v>
      </c>
      <c r="S60" s="72"/>
      <c r="T60" s="72"/>
      <c r="U60" s="72">
        <f>T59-SUM(U3:U58)</f>
        <v>1506</v>
      </c>
      <c r="V60" s="72"/>
      <c r="W60" s="72">
        <f>V59-SUM(W3:W58)</f>
        <v>4247</v>
      </c>
      <c r="X60" s="88"/>
      <c r="Y60" s="73"/>
      <c r="Z60" s="70"/>
      <c r="AA60" s="72"/>
      <c r="AB60" s="72">
        <f>AA59-SUM(AB3:AB58)</f>
        <v>3502.8999999999996</v>
      </c>
      <c r="AC60" s="72"/>
      <c r="AD60" s="72">
        <f>AC59-SUM(AD3:AD58)</f>
        <v>-11236.17</v>
      </c>
    </row>
    <row r="61" spans="1:30" s="87" customFormat="1" ht="12.75">
      <c r="A61" s="96"/>
      <c r="C61" s="97"/>
      <c r="D61" s="101"/>
      <c r="E61" s="101"/>
      <c r="F61" s="100"/>
      <c r="G61" s="100"/>
      <c r="H61" s="101"/>
      <c r="I61" s="101"/>
      <c r="J61" s="100"/>
      <c r="K61" s="100"/>
      <c r="L61" s="101"/>
      <c r="M61" s="101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73"/>
      <c r="Z61" s="96"/>
      <c r="AA61" s="100"/>
      <c r="AB61" s="100"/>
      <c r="AC61" s="100"/>
      <c r="AD61" s="100"/>
    </row>
    <row r="62" spans="1:6" ht="12.75">
      <c r="A62" s="51" t="s">
        <v>95</v>
      </c>
      <c r="D62" s="53">
        <f>D3</f>
        <v>77021.09</v>
      </c>
      <c r="F62" s="53">
        <f>F3</f>
        <v>1434</v>
      </c>
    </row>
    <row r="63" spans="1:30" s="95" customFormat="1" ht="12.75">
      <c r="A63" s="90" t="s">
        <v>96</v>
      </c>
      <c r="C63" s="102"/>
      <c r="D63" s="62"/>
      <c r="E63" s="94">
        <f>D64-E59</f>
        <v>75454.97</v>
      </c>
      <c r="F63" s="62"/>
      <c r="G63" s="62">
        <f>F64-G59</f>
        <v>2546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95" t="s">
        <v>97</v>
      </c>
      <c r="Z63" s="90"/>
      <c r="AA63" s="62"/>
      <c r="AB63" s="62"/>
      <c r="AC63" s="62"/>
      <c r="AD63" s="62"/>
    </row>
    <row r="64" spans="4:30" ht="12.75">
      <c r="D64" s="53">
        <f aca="true" t="shared" si="2" ref="D64:W64">SUM(D59:D63)</f>
        <v>127593.23999999999</v>
      </c>
      <c r="E64" s="53">
        <f t="shared" si="2"/>
        <v>127593.23999999999</v>
      </c>
      <c r="F64" s="53">
        <f t="shared" si="2"/>
        <v>13735.42</v>
      </c>
      <c r="G64" s="53">
        <f t="shared" si="2"/>
        <v>13735.42</v>
      </c>
      <c r="H64" s="53">
        <f t="shared" si="2"/>
        <v>25330</v>
      </c>
      <c r="I64" s="53">
        <f t="shared" si="2"/>
        <v>25330</v>
      </c>
      <c r="J64" s="53">
        <f t="shared" si="2"/>
        <v>15228.15</v>
      </c>
      <c r="K64" s="53">
        <f t="shared" si="2"/>
        <v>15228.15</v>
      </c>
      <c r="L64" s="53">
        <f t="shared" si="2"/>
        <v>1500</v>
      </c>
      <c r="M64" s="53">
        <f t="shared" si="2"/>
        <v>1500</v>
      </c>
      <c r="N64" s="53">
        <f t="shared" si="2"/>
        <v>20000</v>
      </c>
      <c r="O64" s="53">
        <f t="shared" si="2"/>
        <v>20000</v>
      </c>
      <c r="P64" s="53">
        <f t="shared" si="2"/>
        <v>18545.170000000002</v>
      </c>
      <c r="Q64" s="53">
        <f t="shared" si="2"/>
        <v>18545.170000000002</v>
      </c>
      <c r="R64" s="53">
        <f t="shared" si="2"/>
        <v>12355.42</v>
      </c>
      <c r="S64" s="53">
        <f t="shared" si="2"/>
        <v>12355.42</v>
      </c>
      <c r="T64" s="53">
        <f t="shared" si="2"/>
        <v>1506</v>
      </c>
      <c r="U64" s="53">
        <f t="shared" si="2"/>
        <v>1506</v>
      </c>
      <c r="V64" s="53">
        <f t="shared" si="2"/>
        <v>4247</v>
      </c>
      <c r="W64" s="53">
        <f t="shared" si="2"/>
        <v>4247</v>
      </c>
      <c r="AA64" s="53">
        <f>SUM(AA59:AA63)</f>
        <v>12297.42</v>
      </c>
      <c r="AB64" s="53">
        <f>SUM(AB59:AB63)</f>
        <v>12297.42</v>
      </c>
      <c r="AC64" s="53">
        <f>SUM(AC59:AC63)</f>
        <v>0</v>
      </c>
      <c r="AD64" s="53">
        <f>SUM(AD59:AD63)</f>
        <v>0</v>
      </c>
    </row>
    <row r="71" ht="12.75">
      <c r="D71" s="103"/>
    </row>
  </sheetData>
  <sheetProtection selectLockedCells="1" selectUnlockedCells="1"/>
  <mergeCells count="13"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A1:AB1"/>
    <mergeCell ref="AC1:AD1"/>
    <mergeCell ref="X2:Y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D22" sqref="D22"/>
    </sheetView>
  </sheetViews>
  <sheetFormatPr defaultColWidth="9.140625" defaultRowHeight="12.75"/>
  <cols>
    <col min="1" max="1" width="8.8515625" style="0" customWidth="1"/>
    <col min="2" max="2" width="42.7109375" style="0" customWidth="1"/>
    <col min="3" max="3" width="2.8515625" style="0" customWidth="1"/>
    <col min="4" max="4" width="12.00390625" style="0" customWidth="1"/>
    <col min="5" max="5" width="2.8515625" style="0" customWidth="1"/>
    <col min="6" max="6" width="42.8515625" style="0" customWidth="1"/>
    <col min="7" max="7" width="15.28125" style="0" customWidth="1"/>
    <col min="8" max="8" width="0" style="0" hidden="1" customWidth="1"/>
    <col min="9" max="9" width="42.8515625" style="0" customWidth="1"/>
    <col min="11" max="11" width="8.8515625" style="0" customWidth="1"/>
    <col min="13" max="16384" width="8.8515625" style="0" customWidth="1"/>
  </cols>
  <sheetData>
    <row r="1" spans="1:6" ht="12.75">
      <c r="A1" s="1" t="s">
        <v>98</v>
      </c>
      <c r="B1" s="1"/>
      <c r="C1" s="1"/>
      <c r="D1" s="1"/>
      <c r="E1" s="1"/>
      <c r="F1" s="1"/>
    </row>
    <row r="2" spans="4:6" ht="12.75">
      <c r="D2" s="2"/>
      <c r="F2" s="2"/>
    </row>
    <row r="3" spans="1:6" ht="12.75">
      <c r="A3" s="3" t="s">
        <v>1</v>
      </c>
      <c r="B3" s="3"/>
      <c r="C3" s="3"/>
      <c r="D3" s="3"/>
      <c r="E3" s="3"/>
      <c r="F3" s="3"/>
    </row>
    <row r="4" spans="1:6" ht="12.75">
      <c r="A4" s="4"/>
      <c r="B4" s="4"/>
      <c r="C4" s="4"/>
      <c r="D4" s="5"/>
      <c r="E4" s="4"/>
      <c r="F4" s="5"/>
    </row>
    <row r="5" spans="1:6" ht="12.75">
      <c r="A5" s="6" t="s">
        <v>28</v>
      </c>
      <c r="B5" s="6"/>
      <c r="C5" s="6"/>
      <c r="D5" s="6"/>
      <c r="E5" s="6"/>
      <c r="F5" s="6"/>
    </row>
    <row r="6" spans="1:6" ht="12.75">
      <c r="A6" s="6"/>
      <c r="B6" s="7"/>
      <c r="C6" s="7"/>
      <c r="D6" s="7"/>
      <c r="E6" s="7"/>
      <c r="F6" s="7"/>
    </row>
    <row r="7" spans="1:7" ht="12.75">
      <c r="A7" s="6"/>
      <c r="B7" s="7"/>
      <c r="C7" s="6"/>
      <c r="E7" s="6"/>
      <c r="F7" s="6"/>
      <c r="G7" s="8"/>
    </row>
    <row r="8" spans="2:10" ht="12.75">
      <c r="B8" s="6" t="s">
        <v>3</v>
      </c>
      <c r="C8" s="8"/>
      <c r="F8" s="9"/>
      <c r="G8" s="8"/>
      <c r="H8" t="s">
        <v>4</v>
      </c>
      <c r="J8" s="8"/>
    </row>
    <row r="9" spans="2:10" ht="12.75">
      <c r="B9" s="10"/>
      <c r="C9" s="10"/>
      <c r="D9" s="12" t="s">
        <v>29</v>
      </c>
      <c r="E9" s="10"/>
      <c r="F9" s="13" t="s">
        <v>6</v>
      </c>
      <c r="G9" s="8"/>
      <c r="H9" s="10"/>
      <c r="I9" s="8"/>
      <c r="J9" s="14"/>
    </row>
    <row r="10" spans="2:10" ht="12.75">
      <c r="B10" s="15"/>
      <c r="C10" s="15"/>
      <c r="D10" s="17"/>
      <c r="E10" s="15"/>
      <c r="F10" s="18"/>
      <c r="G10" s="8"/>
      <c r="H10" s="15"/>
      <c r="I10" s="8"/>
      <c r="J10" s="9"/>
    </row>
    <row r="11" spans="2:10" ht="12.75">
      <c r="B11" s="15" t="s">
        <v>7</v>
      </c>
      <c r="C11" s="15"/>
      <c r="D11" s="17">
        <v>26000</v>
      </c>
      <c r="E11" s="15"/>
      <c r="F11" s="15" t="s">
        <v>99</v>
      </c>
      <c r="G11" s="8"/>
      <c r="H11" s="19">
        <f>#REF!-D11</f>
        <v>0</v>
      </c>
      <c r="J11" s="8"/>
    </row>
    <row r="12" spans="2:10" ht="12.75">
      <c r="B12" s="15" t="s">
        <v>9</v>
      </c>
      <c r="C12" s="15"/>
      <c r="D12" s="17">
        <v>5000</v>
      </c>
      <c r="E12" s="15"/>
      <c r="F12" s="15" t="s">
        <v>100</v>
      </c>
      <c r="G12" s="8"/>
      <c r="H12" s="19">
        <f>#REF!-D12</f>
        <v>0</v>
      </c>
      <c r="J12" s="9"/>
    </row>
    <row r="13" spans="2:10" ht="12.75">
      <c r="B13" s="15" t="s">
        <v>10</v>
      </c>
      <c r="C13" s="15"/>
      <c r="D13" s="17">
        <v>900</v>
      </c>
      <c r="E13" s="15"/>
      <c r="F13" s="15" t="s">
        <v>11</v>
      </c>
      <c r="G13" s="8"/>
      <c r="H13" s="19">
        <f>#REF!-D13-J14</f>
        <v>0</v>
      </c>
      <c r="J13" s="9"/>
    </row>
    <row r="14" spans="2:10" ht="12.75">
      <c r="B14" s="21" t="s">
        <v>12</v>
      </c>
      <c r="C14" s="21"/>
      <c r="D14" s="40">
        <v>250</v>
      </c>
      <c r="E14" s="21"/>
      <c r="F14" s="25" t="s">
        <v>101</v>
      </c>
      <c r="H14" s="26">
        <f>#REF!-D14-J15</f>
        <v>0</v>
      </c>
      <c r="J14" s="9"/>
    </row>
    <row r="16" spans="2:10" ht="12.75">
      <c r="B16" t="s">
        <v>14</v>
      </c>
      <c r="C16" s="8"/>
      <c r="D16" s="9">
        <f>SUM(D11:D14)</f>
        <v>32150</v>
      </c>
      <c r="E16" s="8"/>
      <c r="F16" s="9"/>
      <c r="G16" s="8"/>
      <c r="H16" s="27">
        <f>SUM(H11:H14)</f>
        <v>0</v>
      </c>
      <c r="I16" s="8"/>
      <c r="J16" s="9"/>
    </row>
    <row r="17" spans="3:10" ht="12.75">
      <c r="C17" s="8"/>
      <c r="D17" s="9"/>
      <c r="E17" s="8"/>
      <c r="F17" s="9"/>
      <c r="G17" s="8"/>
      <c r="H17" s="27"/>
      <c r="I17" s="8"/>
      <c r="J17" s="9"/>
    </row>
    <row r="18" spans="3:12" ht="12.75">
      <c r="C18" s="8"/>
      <c r="D18" s="9"/>
      <c r="E18" s="8"/>
      <c r="F18" s="9"/>
      <c r="G18" s="8"/>
      <c r="H18" s="27"/>
      <c r="I18" s="8"/>
      <c r="J18" s="9"/>
      <c r="K18" s="8"/>
      <c r="L18" s="8"/>
    </row>
    <row r="19" spans="2:12" ht="12.75">
      <c r="B19" s="6" t="s">
        <v>15</v>
      </c>
      <c r="C19" s="8"/>
      <c r="D19" s="9"/>
      <c r="F19" s="9"/>
      <c r="G19" s="8"/>
      <c r="H19" t="s">
        <v>4</v>
      </c>
      <c r="I19" s="8"/>
      <c r="J19" s="9"/>
      <c r="K19" s="8"/>
      <c r="L19" s="8"/>
    </row>
    <row r="20" spans="2:12" ht="12.75">
      <c r="B20" s="10"/>
      <c r="C20" s="10"/>
      <c r="D20" s="12" t="s">
        <v>29</v>
      </c>
      <c r="E20" s="10"/>
      <c r="F20" s="13" t="s">
        <v>6</v>
      </c>
      <c r="G20" s="8"/>
      <c r="H20" s="10"/>
      <c r="I20" s="8"/>
      <c r="J20" s="9"/>
      <c r="K20" s="8"/>
      <c r="L20" s="8"/>
    </row>
    <row r="21" spans="2:12" ht="12.75">
      <c r="B21" s="15"/>
      <c r="C21" s="15"/>
      <c r="D21" s="17"/>
      <c r="E21" s="15"/>
      <c r="F21" s="18"/>
      <c r="G21" s="8"/>
      <c r="H21" s="15"/>
      <c r="I21" s="8"/>
      <c r="J21" s="8"/>
      <c r="K21" s="28"/>
      <c r="L21" s="8"/>
    </row>
    <row r="22" spans="2:12" ht="12.75">
      <c r="B22" s="15" t="s">
        <v>16</v>
      </c>
      <c r="C22" s="15"/>
      <c r="D22" s="17">
        <v>20000</v>
      </c>
      <c r="E22" s="15"/>
      <c r="F22" s="15" t="s">
        <v>17</v>
      </c>
      <c r="G22" s="8"/>
      <c r="H22" s="19">
        <f>D22-#REF!</f>
        <v>0</v>
      </c>
      <c r="J22" s="8"/>
      <c r="K22" s="28"/>
      <c r="L22" s="8"/>
    </row>
    <row r="23" spans="2:12" ht="12.75">
      <c r="B23" s="15" t="s">
        <v>18</v>
      </c>
      <c r="C23" s="15"/>
      <c r="D23" s="17">
        <v>3000</v>
      </c>
      <c r="E23" s="15"/>
      <c r="F23" s="15" t="s">
        <v>102</v>
      </c>
      <c r="G23" s="8"/>
      <c r="H23" s="19">
        <f>D23-#REF!</f>
        <v>0</v>
      </c>
      <c r="J23" s="8"/>
      <c r="K23" s="28"/>
      <c r="L23" s="8"/>
    </row>
    <row r="24" spans="2:12" ht="12.75">
      <c r="B24" s="15" t="s">
        <v>20</v>
      </c>
      <c r="C24" s="15"/>
      <c r="D24" s="17">
        <v>10000</v>
      </c>
      <c r="E24" s="15"/>
      <c r="F24" s="15" t="s">
        <v>21</v>
      </c>
      <c r="G24" s="8"/>
      <c r="H24" s="19">
        <f>D24-#REF!</f>
        <v>0</v>
      </c>
      <c r="J24" s="8"/>
      <c r="K24" s="28"/>
      <c r="L24" s="8"/>
    </row>
    <row r="25" spans="2:12" ht="12.75">
      <c r="B25" s="15" t="s">
        <v>22</v>
      </c>
      <c r="C25" s="15"/>
      <c r="D25" s="17">
        <v>2000</v>
      </c>
      <c r="E25" s="15"/>
      <c r="F25" s="15"/>
      <c r="G25" s="8"/>
      <c r="H25" s="19">
        <f>D25-#REF!</f>
        <v>0</v>
      </c>
      <c r="J25" s="8"/>
      <c r="K25" s="28"/>
      <c r="L25" s="8"/>
    </row>
    <row r="26" spans="2:12" ht="12.75">
      <c r="B26" s="15" t="s">
        <v>23</v>
      </c>
      <c r="C26" s="15"/>
      <c r="D26" s="17">
        <v>2000</v>
      </c>
      <c r="E26" s="15"/>
      <c r="F26" s="29" t="s">
        <v>24</v>
      </c>
      <c r="G26" s="8"/>
      <c r="H26" s="19">
        <f>D26-#REF!</f>
        <v>0</v>
      </c>
      <c r="J26" s="8"/>
      <c r="K26" s="28"/>
      <c r="L26" s="8"/>
    </row>
    <row r="27" spans="2:12" ht="12.75">
      <c r="B27" s="21" t="s">
        <v>25</v>
      </c>
      <c r="C27" s="21"/>
      <c r="D27" s="48">
        <v>4000</v>
      </c>
      <c r="E27" s="21"/>
      <c r="F27" s="25" t="s">
        <v>103</v>
      </c>
      <c r="G27" s="8"/>
      <c r="H27" s="26">
        <f>D27-#REF!</f>
        <v>0</v>
      </c>
      <c r="J27" s="9"/>
      <c r="K27" s="28"/>
      <c r="L27" s="8"/>
    </row>
    <row r="28" spans="3:12" ht="12.75">
      <c r="C28" s="8"/>
      <c r="D28" s="9"/>
      <c r="E28" s="8"/>
      <c r="F28" s="9"/>
      <c r="G28" s="8"/>
      <c r="H28" s="9"/>
      <c r="I28" s="8"/>
      <c r="J28" s="9"/>
      <c r="K28" s="8"/>
      <c r="L28" s="8"/>
    </row>
    <row r="29" spans="2:12" ht="12.75">
      <c r="B29" t="s">
        <v>26</v>
      </c>
      <c r="C29" s="8"/>
      <c r="D29" s="9">
        <f>SUM(D22:D27)</f>
        <v>41000</v>
      </c>
      <c r="E29" s="8"/>
      <c r="F29" s="9"/>
      <c r="G29" s="8"/>
      <c r="H29" s="27">
        <f>SUM(H22:H27)</f>
        <v>0</v>
      </c>
      <c r="I29" s="8"/>
      <c r="J29" s="8"/>
      <c r="K29" s="30"/>
      <c r="L29" s="8"/>
    </row>
    <row r="30" spans="4:12" ht="12.75">
      <c r="D30" s="9"/>
      <c r="E30" s="8"/>
      <c r="F30" s="9"/>
      <c r="G30" s="8"/>
      <c r="H30" s="8"/>
      <c r="I30" s="8"/>
      <c r="J30" s="8"/>
      <c r="K30" s="8"/>
      <c r="L30" s="8"/>
    </row>
    <row r="31" spans="5:12" ht="12.75">
      <c r="E31" s="8"/>
      <c r="F31" s="9"/>
      <c r="G31" s="8"/>
      <c r="H31" s="30">
        <f>F31-D33</f>
        <v>8850</v>
      </c>
      <c r="I31" s="8"/>
      <c r="K31" s="8"/>
      <c r="L31" s="8"/>
    </row>
    <row r="32" spans="4:12" ht="12.75">
      <c r="D32" s="9"/>
      <c r="E32" s="8"/>
      <c r="F32" s="9"/>
      <c r="G32" s="8"/>
      <c r="H32" s="8"/>
      <c r="I32" s="8"/>
      <c r="K32" s="8"/>
      <c r="L32" s="8"/>
    </row>
    <row r="33" spans="2:9" ht="12.75">
      <c r="B33" s="31" t="s">
        <v>104</v>
      </c>
      <c r="C33" s="31"/>
      <c r="D33" s="32">
        <f>D16-D29</f>
        <v>-8850</v>
      </c>
      <c r="E33" s="8"/>
      <c r="F33" s="8"/>
      <c r="G33" s="8"/>
      <c r="H33" s="8"/>
      <c r="I33" s="8"/>
    </row>
    <row r="34" ht="12.75">
      <c r="H34" s="8"/>
    </row>
    <row r="35" ht="12.75">
      <c r="H35" s="8"/>
    </row>
    <row r="36" ht="12.75">
      <c r="H36" s="8"/>
    </row>
    <row r="37" ht="12.75">
      <c r="H37" s="8"/>
    </row>
    <row r="38" ht="12.75">
      <c r="H38" s="8"/>
    </row>
    <row r="39" ht="12.75">
      <c r="H39" s="8"/>
    </row>
    <row r="40" ht="12.75">
      <c r="H40" s="8"/>
    </row>
  </sheetData>
  <sheetProtection selectLockedCells="1" selectUnlockedCells="1"/>
  <mergeCells count="3">
    <mergeCell ref="A1:F1"/>
    <mergeCell ref="A3:F3"/>
    <mergeCell ref="A5:F5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workbookViewId="0" topLeftCell="A25">
      <pane xSplit="2" topLeftCell="N25" activePane="topRight" state="frozen"/>
      <selection pane="topLeft" activeCell="A25" sqref="A25"/>
      <selection pane="topRight" activeCell="P13" sqref="P13"/>
    </sheetView>
  </sheetViews>
  <sheetFormatPr defaultColWidth="9.140625" defaultRowHeight="12.75"/>
  <cols>
    <col min="1" max="1" width="13.28125" style="70" customWidth="1"/>
    <col min="2" max="2" width="37.8515625" style="8" customWidth="1"/>
    <col min="3" max="3" width="5.7109375" style="33" customWidth="1"/>
    <col min="4" max="23" width="11.57421875" style="72" customWidth="1"/>
    <col min="24" max="25" width="11.57421875" style="8" customWidth="1"/>
    <col min="26" max="26" width="13.28125" style="70" customWidth="1"/>
    <col min="27" max="16384" width="8.8515625" style="8" customWidth="1"/>
  </cols>
  <sheetData>
    <row r="1" spans="1:26" s="6" customFormat="1" ht="12.75">
      <c r="A1" s="104"/>
      <c r="B1" s="105"/>
      <c r="C1" s="105"/>
      <c r="D1" s="106" t="s">
        <v>38</v>
      </c>
      <c r="E1" s="106"/>
      <c r="F1" s="106" t="s">
        <v>39</v>
      </c>
      <c r="G1" s="106"/>
      <c r="H1" s="106" t="s">
        <v>40</v>
      </c>
      <c r="I1" s="106"/>
      <c r="J1" s="106" t="s">
        <v>9</v>
      </c>
      <c r="K1" s="106"/>
      <c r="L1" s="106" t="s">
        <v>10</v>
      </c>
      <c r="M1" s="106"/>
      <c r="N1" s="106" t="s">
        <v>16</v>
      </c>
      <c r="O1" s="106"/>
      <c r="P1" s="106" t="s">
        <v>41</v>
      </c>
      <c r="Q1" s="106"/>
      <c r="R1" s="106" t="s">
        <v>42</v>
      </c>
      <c r="S1" s="106"/>
      <c r="T1" s="106" t="s">
        <v>43</v>
      </c>
      <c r="U1" s="106"/>
      <c r="V1" s="106" t="s">
        <v>25</v>
      </c>
      <c r="W1" s="106"/>
      <c r="X1" s="11"/>
      <c r="Y1" s="105"/>
      <c r="Z1" s="54"/>
    </row>
    <row r="2" spans="1:26" s="6" customFormat="1" ht="12.75">
      <c r="A2" s="107" t="s">
        <v>44</v>
      </c>
      <c r="B2" s="108" t="s">
        <v>45</v>
      </c>
      <c r="C2" s="108" t="s">
        <v>46</v>
      </c>
      <c r="D2" s="109" t="s">
        <v>47</v>
      </c>
      <c r="E2" s="110" t="s">
        <v>48</v>
      </c>
      <c r="F2" s="109" t="s">
        <v>47</v>
      </c>
      <c r="G2" s="110" t="s">
        <v>48</v>
      </c>
      <c r="H2" s="109" t="s">
        <v>47</v>
      </c>
      <c r="I2" s="110" t="s">
        <v>48</v>
      </c>
      <c r="J2" s="109" t="s">
        <v>47</v>
      </c>
      <c r="K2" s="110" t="s">
        <v>48</v>
      </c>
      <c r="L2" s="109" t="s">
        <v>47</v>
      </c>
      <c r="M2" s="110" t="s">
        <v>48</v>
      </c>
      <c r="N2" s="109" t="s">
        <v>47</v>
      </c>
      <c r="O2" s="110" t="s">
        <v>48</v>
      </c>
      <c r="P2" s="109" t="s">
        <v>47</v>
      </c>
      <c r="Q2" s="110" t="s">
        <v>48</v>
      </c>
      <c r="R2" s="109" t="s">
        <v>47</v>
      </c>
      <c r="S2" s="110" t="s">
        <v>48</v>
      </c>
      <c r="T2" s="109" t="s">
        <v>47</v>
      </c>
      <c r="U2" s="110" t="s">
        <v>48</v>
      </c>
      <c r="V2" s="109" t="s">
        <v>47</v>
      </c>
      <c r="W2" s="110" t="s">
        <v>48</v>
      </c>
      <c r="X2" s="111" t="s">
        <v>49</v>
      </c>
      <c r="Y2" s="111"/>
      <c r="Z2" s="54"/>
    </row>
    <row r="3" spans="1:25" ht="12.75">
      <c r="A3" s="112">
        <v>39447</v>
      </c>
      <c r="B3" s="113" t="s">
        <v>50</v>
      </c>
      <c r="C3" s="114"/>
      <c r="D3" s="115">
        <v>98135.29</v>
      </c>
      <c r="E3" s="116"/>
      <c r="F3" s="117">
        <v>1434</v>
      </c>
      <c r="G3" s="116"/>
      <c r="H3" s="117"/>
      <c r="I3" s="116"/>
      <c r="J3" s="117"/>
      <c r="K3" s="116"/>
      <c r="L3" s="117"/>
      <c r="M3" s="116"/>
      <c r="N3" s="117"/>
      <c r="O3" s="116"/>
      <c r="P3" s="117"/>
      <c r="Q3" s="116"/>
      <c r="R3" s="117"/>
      <c r="S3" s="116"/>
      <c r="T3" s="117"/>
      <c r="U3" s="116"/>
      <c r="V3" s="117"/>
      <c r="W3" s="116"/>
      <c r="X3" s="16"/>
      <c r="Y3" s="118"/>
    </row>
    <row r="4" spans="1:25" ht="22.5" customHeight="1">
      <c r="A4" s="119">
        <v>40549</v>
      </c>
      <c r="B4" s="118" t="s">
        <v>105</v>
      </c>
      <c r="C4" s="114">
        <v>1</v>
      </c>
      <c r="D4" s="117">
        <v>974.3</v>
      </c>
      <c r="E4" s="116"/>
      <c r="F4" s="117"/>
      <c r="G4" s="116"/>
      <c r="H4" s="117"/>
      <c r="I4" s="116"/>
      <c r="J4" s="117"/>
      <c r="K4" s="116">
        <v>974.3</v>
      </c>
      <c r="L4" s="117"/>
      <c r="M4" s="116"/>
      <c r="N4" s="117"/>
      <c r="O4" s="116"/>
      <c r="P4" s="117"/>
      <c r="Q4" s="116"/>
      <c r="R4" s="117"/>
      <c r="S4" s="116"/>
      <c r="T4" s="117"/>
      <c r="U4" s="116"/>
      <c r="V4" s="117"/>
      <c r="W4" s="116"/>
      <c r="X4" s="16"/>
      <c r="Y4" s="118"/>
    </row>
    <row r="5" spans="1:25" ht="12.75">
      <c r="A5" s="119">
        <v>40581</v>
      </c>
      <c r="B5" s="118" t="s">
        <v>106</v>
      </c>
      <c r="C5" s="114">
        <v>2</v>
      </c>
      <c r="D5" s="117"/>
      <c r="E5" s="116">
        <v>730</v>
      </c>
      <c r="F5" s="117"/>
      <c r="G5" s="116"/>
      <c r="H5" s="117"/>
      <c r="I5" s="116"/>
      <c r="J5" s="117"/>
      <c r="K5" s="116"/>
      <c r="L5" s="117"/>
      <c r="M5" s="116"/>
      <c r="N5" s="117">
        <v>730</v>
      </c>
      <c r="O5" s="116"/>
      <c r="P5" s="117"/>
      <c r="Q5" s="116"/>
      <c r="R5" s="117"/>
      <c r="S5" s="116"/>
      <c r="T5" s="117"/>
      <c r="U5" s="116"/>
      <c r="V5" s="117"/>
      <c r="W5" s="116"/>
      <c r="X5" s="16"/>
      <c r="Y5" s="118"/>
    </row>
    <row r="6" spans="1:25" ht="12.75">
      <c r="A6" s="119">
        <v>40604</v>
      </c>
      <c r="B6" s="118" t="s">
        <v>107</v>
      </c>
      <c r="C6" s="114">
        <v>3</v>
      </c>
      <c r="D6" s="117">
        <v>15210</v>
      </c>
      <c r="E6" s="116"/>
      <c r="F6" s="117"/>
      <c r="G6" s="116"/>
      <c r="H6" s="117"/>
      <c r="I6" s="116">
        <v>15210</v>
      </c>
      <c r="J6" s="117"/>
      <c r="K6" s="116"/>
      <c r="L6" s="117"/>
      <c r="M6" s="116"/>
      <c r="N6" s="117"/>
      <c r="O6" s="116"/>
      <c r="P6" s="117"/>
      <c r="Q6" s="116"/>
      <c r="R6" s="117"/>
      <c r="S6" s="116"/>
      <c r="T6" s="117"/>
      <c r="U6" s="116"/>
      <c r="V6" s="117"/>
      <c r="W6" s="116"/>
      <c r="X6" s="16"/>
      <c r="Y6" s="118"/>
    </row>
    <row r="7" spans="1:25" ht="12.75">
      <c r="A7" s="119">
        <v>40632</v>
      </c>
      <c r="B7" s="118" t="s">
        <v>108</v>
      </c>
      <c r="C7" s="114">
        <v>4</v>
      </c>
      <c r="D7" s="117"/>
      <c r="E7" s="116">
        <v>135</v>
      </c>
      <c r="F7" s="117"/>
      <c r="G7" s="116"/>
      <c r="H7" s="117"/>
      <c r="I7" s="116"/>
      <c r="J7" s="117"/>
      <c r="K7" s="116"/>
      <c r="L7" s="117"/>
      <c r="M7" s="116"/>
      <c r="N7" s="117">
        <v>135</v>
      </c>
      <c r="O7" s="116"/>
      <c r="P7" s="117"/>
      <c r="Q7" s="116"/>
      <c r="R7" s="117"/>
      <c r="S7" s="116"/>
      <c r="T7" s="117"/>
      <c r="U7" s="116"/>
      <c r="V7" s="117"/>
      <c r="W7" s="116"/>
      <c r="X7" s="16"/>
      <c r="Y7" s="118"/>
    </row>
    <row r="8" spans="1:25" ht="12.75">
      <c r="A8" s="119">
        <v>40666</v>
      </c>
      <c r="B8" s="118" t="s">
        <v>105</v>
      </c>
      <c r="C8" s="114">
        <v>5</v>
      </c>
      <c r="D8" s="117">
        <v>471.75</v>
      </c>
      <c r="E8" s="116"/>
      <c r="F8" s="117"/>
      <c r="G8" s="116"/>
      <c r="H8" s="117"/>
      <c r="I8" s="116"/>
      <c r="J8" s="117"/>
      <c r="K8" s="116">
        <v>471.75</v>
      </c>
      <c r="L8" s="117"/>
      <c r="M8" s="116"/>
      <c r="N8" s="117"/>
      <c r="O8" s="116"/>
      <c r="P8" s="117"/>
      <c r="Q8" s="116"/>
      <c r="R8" s="117"/>
      <c r="S8" s="116"/>
      <c r="T8" s="117"/>
      <c r="U8" s="116"/>
      <c r="V8" s="117"/>
      <c r="W8" s="116"/>
      <c r="X8" s="16"/>
      <c r="Y8" s="118"/>
    </row>
    <row r="9" spans="1:25" ht="12.75">
      <c r="A9" s="119">
        <v>40667</v>
      </c>
      <c r="B9" s="118" t="s">
        <v>109</v>
      </c>
      <c r="C9" s="114">
        <v>6</v>
      </c>
      <c r="D9" s="117"/>
      <c r="E9" s="116">
        <v>1700</v>
      </c>
      <c r="F9" s="117"/>
      <c r="G9" s="116"/>
      <c r="H9" s="117"/>
      <c r="I9" s="116"/>
      <c r="J9" s="117"/>
      <c r="K9" s="116"/>
      <c r="L9" s="117"/>
      <c r="M9" s="116"/>
      <c r="N9" s="117"/>
      <c r="O9" s="116"/>
      <c r="P9" s="117"/>
      <c r="Q9" s="116"/>
      <c r="R9" s="117">
        <v>1700</v>
      </c>
      <c r="S9" s="116"/>
      <c r="T9" s="117"/>
      <c r="U9" s="116"/>
      <c r="V9" s="117"/>
      <c r="W9" s="116"/>
      <c r="X9" s="16"/>
      <c r="Y9" s="118"/>
    </row>
    <row r="10" spans="1:25" ht="12.75">
      <c r="A10" s="119">
        <v>41076</v>
      </c>
      <c r="B10" s="118" t="s">
        <v>110</v>
      </c>
      <c r="C10" s="114">
        <v>7</v>
      </c>
      <c r="D10" s="117"/>
      <c r="E10" s="116">
        <v>1900</v>
      </c>
      <c r="F10" s="117"/>
      <c r="G10" s="116"/>
      <c r="H10" s="117"/>
      <c r="I10" s="116"/>
      <c r="J10" s="117"/>
      <c r="K10" s="116"/>
      <c r="L10" s="117"/>
      <c r="M10" s="116"/>
      <c r="N10" s="117"/>
      <c r="O10" s="116"/>
      <c r="P10" s="117"/>
      <c r="Q10" s="116"/>
      <c r="R10" s="117">
        <v>1900</v>
      </c>
      <c r="S10" s="116"/>
      <c r="T10" s="117"/>
      <c r="U10" s="116"/>
      <c r="V10" s="117"/>
      <c r="W10" s="116"/>
      <c r="X10" s="16"/>
      <c r="Y10" s="118"/>
    </row>
    <row r="11" spans="1:25" ht="12.75">
      <c r="A11" s="119">
        <v>40717</v>
      </c>
      <c r="B11" s="118" t="s">
        <v>111</v>
      </c>
      <c r="C11" s="114">
        <v>8</v>
      </c>
      <c r="D11" s="117"/>
      <c r="E11" s="116">
        <v>3999</v>
      </c>
      <c r="F11" s="117"/>
      <c r="G11" s="116"/>
      <c r="H11" s="117"/>
      <c r="I11" s="116"/>
      <c r="J11" s="117"/>
      <c r="K11" s="116"/>
      <c r="L11" s="117"/>
      <c r="M11" s="116"/>
      <c r="N11" s="117"/>
      <c r="O11" s="116"/>
      <c r="P11" s="117">
        <v>3999</v>
      </c>
      <c r="Q11" s="116"/>
      <c r="R11" s="117"/>
      <c r="S11" s="116"/>
      <c r="T11" s="117"/>
      <c r="U11" s="116"/>
      <c r="V11" s="117"/>
      <c r="W11" s="116"/>
      <c r="X11" s="16"/>
      <c r="Y11" s="118"/>
    </row>
    <row r="12" spans="1:25" ht="12.75">
      <c r="A12" s="119">
        <v>41089</v>
      </c>
      <c r="B12" s="118" t="s">
        <v>112</v>
      </c>
      <c r="C12" s="114">
        <v>9</v>
      </c>
      <c r="D12" s="117">
        <v>247</v>
      </c>
      <c r="E12" s="116"/>
      <c r="F12" s="117"/>
      <c r="G12" s="116"/>
      <c r="H12" s="117"/>
      <c r="I12" s="116"/>
      <c r="J12" s="117"/>
      <c r="K12" s="116"/>
      <c r="L12" s="117"/>
      <c r="M12" s="116"/>
      <c r="N12" s="117"/>
      <c r="O12" s="116"/>
      <c r="P12" s="117"/>
      <c r="Q12" s="116"/>
      <c r="R12" s="117"/>
      <c r="S12" s="116">
        <v>247</v>
      </c>
      <c r="T12" s="117"/>
      <c r="U12" s="116"/>
      <c r="V12" s="117"/>
      <c r="W12" s="116"/>
      <c r="X12" s="16"/>
      <c r="Y12" s="118"/>
    </row>
    <row r="13" spans="1:25" ht="12.75">
      <c r="A13" s="119">
        <v>41094</v>
      </c>
      <c r="B13" s="118" t="s">
        <v>107</v>
      </c>
      <c r="C13" s="114">
        <v>10</v>
      </c>
      <c r="D13" s="117">
        <v>2370</v>
      </c>
      <c r="E13" s="116"/>
      <c r="F13" s="117"/>
      <c r="G13" s="116"/>
      <c r="H13" s="117"/>
      <c r="I13" s="116">
        <v>2370</v>
      </c>
      <c r="J13" s="117"/>
      <c r="K13" s="116"/>
      <c r="L13" s="117"/>
      <c r="M13" s="116"/>
      <c r="N13" s="117"/>
      <c r="O13" s="116"/>
      <c r="P13" s="117"/>
      <c r="Q13" s="116"/>
      <c r="R13" s="117"/>
      <c r="S13" s="116"/>
      <c r="T13" s="117"/>
      <c r="U13" s="116"/>
      <c r="V13" s="117"/>
      <c r="W13" s="116"/>
      <c r="X13" s="16"/>
      <c r="Y13" s="118"/>
    </row>
    <row r="14" spans="1:25" ht="12.75">
      <c r="A14" s="119">
        <v>41130</v>
      </c>
      <c r="B14" s="120" t="s">
        <v>17</v>
      </c>
      <c r="C14" s="114">
        <v>11</v>
      </c>
      <c r="D14" s="117"/>
      <c r="E14" s="116">
        <v>20000</v>
      </c>
      <c r="F14" s="117"/>
      <c r="G14" s="116"/>
      <c r="H14" s="117"/>
      <c r="I14" s="116"/>
      <c r="J14" s="117"/>
      <c r="K14" s="116"/>
      <c r="L14" s="117"/>
      <c r="M14" s="116"/>
      <c r="N14" s="117">
        <v>20000</v>
      </c>
      <c r="O14" s="116"/>
      <c r="P14" s="117"/>
      <c r="Q14" s="116"/>
      <c r="R14" s="117"/>
      <c r="S14" s="116"/>
      <c r="T14" s="117"/>
      <c r="U14" s="116"/>
      <c r="V14" s="117"/>
      <c r="W14" s="116"/>
      <c r="X14" s="16"/>
      <c r="Y14" s="118"/>
    </row>
    <row r="15" spans="1:25" ht="12.75">
      <c r="A15" s="119">
        <v>41154</v>
      </c>
      <c r="B15" s="118" t="s">
        <v>105</v>
      </c>
      <c r="C15" s="114">
        <v>12</v>
      </c>
      <c r="D15" s="117">
        <v>708.75</v>
      </c>
      <c r="E15" s="116"/>
      <c r="F15" s="117"/>
      <c r="G15" s="116"/>
      <c r="H15" s="117"/>
      <c r="I15" s="116"/>
      <c r="J15" s="117"/>
      <c r="K15" s="116">
        <v>708.75</v>
      </c>
      <c r="L15" s="117"/>
      <c r="M15" s="116"/>
      <c r="N15" s="117"/>
      <c r="O15" s="116"/>
      <c r="P15" s="117"/>
      <c r="Q15" s="116"/>
      <c r="R15" s="117"/>
      <c r="S15" s="116"/>
      <c r="T15" s="117"/>
      <c r="U15" s="116"/>
      <c r="V15" s="117"/>
      <c r="W15" s="116"/>
      <c r="X15" s="16"/>
      <c r="Y15" s="118"/>
    </row>
    <row r="16" spans="1:25" ht="12.75">
      <c r="A16" s="119">
        <v>41172</v>
      </c>
      <c r="B16" s="120" t="s">
        <v>113</v>
      </c>
      <c r="C16" s="114">
        <v>13</v>
      </c>
      <c r="D16" s="117"/>
      <c r="E16" s="116">
        <v>11114</v>
      </c>
      <c r="F16" s="117"/>
      <c r="G16" s="116"/>
      <c r="H16" s="117"/>
      <c r="I16" s="116"/>
      <c r="J16" s="117"/>
      <c r="K16" s="116"/>
      <c r="L16" s="117"/>
      <c r="M16" s="116"/>
      <c r="N16" s="117"/>
      <c r="O16" s="116"/>
      <c r="P16" s="117">
        <v>11114</v>
      </c>
      <c r="Q16" s="116"/>
      <c r="R16" s="117"/>
      <c r="S16" s="116"/>
      <c r="T16" s="117"/>
      <c r="U16" s="116"/>
      <c r="V16" s="117"/>
      <c r="W16" s="116"/>
      <c r="X16" s="121"/>
      <c r="Y16" s="122"/>
    </row>
    <row r="17" spans="1:25" ht="12.75">
      <c r="A17" s="119">
        <v>41172</v>
      </c>
      <c r="B17" s="120" t="s">
        <v>114</v>
      </c>
      <c r="C17" s="114">
        <v>14</v>
      </c>
      <c r="D17" s="117"/>
      <c r="E17" s="116">
        <v>1958</v>
      </c>
      <c r="F17" s="117"/>
      <c r="G17" s="116"/>
      <c r="H17" s="117"/>
      <c r="I17" s="116"/>
      <c r="J17" s="117"/>
      <c r="K17" s="116"/>
      <c r="L17" s="117"/>
      <c r="M17" s="116"/>
      <c r="N17" s="117"/>
      <c r="O17" s="116"/>
      <c r="P17" s="117">
        <v>1958</v>
      </c>
      <c r="Q17" s="116"/>
      <c r="R17" s="117"/>
      <c r="S17" s="116"/>
      <c r="T17" s="117"/>
      <c r="U17" s="116"/>
      <c r="V17" s="117"/>
      <c r="W17" s="116"/>
      <c r="X17" s="121"/>
      <c r="Y17" s="122"/>
    </row>
    <row r="18" spans="1:25" ht="12.75">
      <c r="A18" s="119">
        <v>41172</v>
      </c>
      <c r="B18" s="118" t="s">
        <v>115</v>
      </c>
      <c r="C18" s="114">
        <v>15</v>
      </c>
      <c r="D18" s="117"/>
      <c r="E18" s="116">
        <v>471</v>
      </c>
      <c r="F18" s="117"/>
      <c r="G18" s="116"/>
      <c r="H18" s="117"/>
      <c r="I18" s="116"/>
      <c r="J18" s="117"/>
      <c r="K18" s="116"/>
      <c r="L18" s="117"/>
      <c r="M18" s="116"/>
      <c r="N18" s="117"/>
      <c r="O18" s="116"/>
      <c r="P18" s="117">
        <v>471</v>
      </c>
      <c r="Q18" s="116"/>
      <c r="R18" s="117"/>
      <c r="S18" s="116"/>
      <c r="T18" s="117"/>
      <c r="U18" s="116"/>
      <c r="V18" s="117"/>
      <c r="W18" s="116"/>
      <c r="X18" s="16"/>
      <c r="Y18" s="118"/>
    </row>
    <row r="19" spans="1:25" ht="12.75">
      <c r="A19" s="119">
        <v>41173</v>
      </c>
      <c r="B19" s="118" t="s">
        <v>116</v>
      </c>
      <c r="C19" s="114">
        <v>16</v>
      </c>
      <c r="D19" s="117">
        <v>2075</v>
      </c>
      <c r="E19" s="116"/>
      <c r="F19" s="117"/>
      <c r="G19" s="116"/>
      <c r="H19" s="117"/>
      <c r="I19" s="116"/>
      <c r="J19" s="117"/>
      <c r="K19" s="116">
        <v>2075</v>
      </c>
      <c r="L19" s="117"/>
      <c r="M19" s="116"/>
      <c r="N19" s="117"/>
      <c r="O19" s="116"/>
      <c r="P19" s="117"/>
      <c r="Q19" s="116"/>
      <c r="R19" s="117"/>
      <c r="S19" s="116"/>
      <c r="T19" s="117"/>
      <c r="U19" s="116"/>
      <c r="V19" s="117"/>
      <c r="W19" s="116"/>
      <c r="X19" s="16"/>
      <c r="Y19" s="118"/>
    </row>
    <row r="20" spans="1:26" s="128" customFormat="1" ht="12.75">
      <c r="A20" s="123">
        <v>41206</v>
      </c>
      <c r="B20" s="120" t="s">
        <v>117</v>
      </c>
      <c r="C20" s="124">
        <v>17</v>
      </c>
      <c r="D20" s="115"/>
      <c r="E20" s="125">
        <v>539</v>
      </c>
      <c r="F20" s="115"/>
      <c r="G20" s="125"/>
      <c r="H20" s="115"/>
      <c r="I20" s="125"/>
      <c r="J20" s="115"/>
      <c r="K20" s="125"/>
      <c r="L20" s="115"/>
      <c r="M20" s="125"/>
      <c r="N20" s="115"/>
      <c r="O20" s="125"/>
      <c r="P20" s="115">
        <v>539</v>
      </c>
      <c r="Q20" s="125"/>
      <c r="R20" s="115"/>
      <c r="S20" s="125"/>
      <c r="T20" s="115"/>
      <c r="U20" s="125"/>
      <c r="V20" s="115"/>
      <c r="W20" s="125"/>
      <c r="X20" s="126"/>
      <c r="Y20" s="120"/>
      <c r="Z20" s="127"/>
    </row>
    <row r="21" spans="1:25" ht="12.75">
      <c r="A21" s="119">
        <v>41215</v>
      </c>
      <c r="B21" s="118" t="s">
        <v>107</v>
      </c>
      <c r="C21" s="114">
        <v>18</v>
      </c>
      <c r="D21" s="117">
        <v>400</v>
      </c>
      <c r="E21" s="116"/>
      <c r="F21" s="117"/>
      <c r="G21" s="116"/>
      <c r="H21" s="117"/>
      <c r="I21" s="116">
        <v>400</v>
      </c>
      <c r="J21" s="117"/>
      <c r="K21" s="116"/>
      <c r="L21" s="117"/>
      <c r="M21" s="116"/>
      <c r="N21" s="117"/>
      <c r="O21" s="116"/>
      <c r="P21" s="117"/>
      <c r="Q21" s="116"/>
      <c r="R21" s="117"/>
      <c r="S21" s="116"/>
      <c r="T21" s="117"/>
      <c r="U21" s="116"/>
      <c r="V21" s="117"/>
      <c r="W21" s="116"/>
      <c r="X21" s="121"/>
      <c r="Y21" s="122"/>
    </row>
    <row r="22" spans="1:25" ht="12.75">
      <c r="A22" s="119">
        <v>41271</v>
      </c>
      <c r="B22" s="118" t="s">
        <v>118</v>
      </c>
      <c r="C22" s="114">
        <v>19</v>
      </c>
      <c r="D22" s="117"/>
      <c r="E22" s="116">
        <v>615</v>
      </c>
      <c r="F22" s="117"/>
      <c r="G22" s="116"/>
      <c r="H22" s="117"/>
      <c r="I22" s="116"/>
      <c r="J22" s="117"/>
      <c r="K22" s="116"/>
      <c r="L22" s="117"/>
      <c r="M22" s="116"/>
      <c r="N22" s="117"/>
      <c r="O22" s="116"/>
      <c r="P22" s="117"/>
      <c r="Q22" s="116"/>
      <c r="R22" s="117"/>
      <c r="S22" s="116"/>
      <c r="T22" s="117">
        <v>615</v>
      </c>
      <c r="U22" s="116"/>
      <c r="V22" s="117"/>
      <c r="W22" s="116"/>
      <c r="X22" s="16"/>
      <c r="Y22" s="118"/>
    </row>
    <row r="23" spans="1:25" ht="12.75">
      <c r="A23" s="119">
        <v>41271</v>
      </c>
      <c r="B23" s="118" t="s">
        <v>119</v>
      </c>
      <c r="C23" s="114">
        <v>20</v>
      </c>
      <c r="D23" s="117"/>
      <c r="E23" s="116">
        <v>410</v>
      </c>
      <c r="F23" s="117"/>
      <c r="G23" s="116"/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7">
        <v>410</v>
      </c>
      <c r="S23" s="116"/>
      <c r="T23" s="117"/>
      <c r="U23" s="116"/>
      <c r="V23" s="117"/>
      <c r="W23" s="116"/>
      <c r="X23" s="16"/>
      <c r="Y23" s="118"/>
    </row>
    <row r="24" spans="1:25" ht="12.75">
      <c r="A24" s="119"/>
      <c r="B24" s="118"/>
      <c r="C24" s="114">
        <v>21</v>
      </c>
      <c r="D24" s="117"/>
      <c r="E24" s="116"/>
      <c r="F24" s="117"/>
      <c r="G24" s="116"/>
      <c r="H24" s="117"/>
      <c r="I24" s="116"/>
      <c r="J24" s="117"/>
      <c r="K24" s="116"/>
      <c r="L24" s="117"/>
      <c r="M24" s="116"/>
      <c r="N24" s="117"/>
      <c r="O24" s="116"/>
      <c r="P24" s="117"/>
      <c r="Q24" s="116"/>
      <c r="R24" s="117"/>
      <c r="S24" s="116"/>
      <c r="T24" s="117"/>
      <c r="U24" s="116"/>
      <c r="V24" s="117"/>
      <c r="W24" s="116"/>
      <c r="X24" s="16"/>
      <c r="Y24" s="118"/>
    </row>
    <row r="25" spans="1:25" ht="12.75">
      <c r="A25" s="119"/>
      <c r="B25" s="122"/>
      <c r="C25" s="114">
        <v>22</v>
      </c>
      <c r="D25" s="117"/>
      <c r="E25" s="116"/>
      <c r="F25" s="117"/>
      <c r="G25" s="116"/>
      <c r="H25" s="117"/>
      <c r="I25" s="116"/>
      <c r="J25" s="117"/>
      <c r="K25" s="116"/>
      <c r="L25" s="117"/>
      <c r="M25" s="116"/>
      <c r="N25" s="117"/>
      <c r="O25" s="116"/>
      <c r="P25" s="117"/>
      <c r="Q25" s="116"/>
      <c r="R25" s="117"/>
      <c r="S25" s="116"/>
      <c r="T25" s="117"/>
      <c r="U25" s="116"/>
      <c r="V25" s="117"/>
      <c r="W25" s="116"/>
      <c r="X25" s="16"/>
      <c r="Y25" s="122"/>
    </row>
    <row r="26" spans="1:25" ht="12.75">
      <c r="A26" s="119"/>
      <c r="B26" s="118"/>
      <c r="C26" s="114">
        <v>23</v>
      </c>
      <c r="D26" s="117"/>
      <c r="E26" s="116"/>
      <c r="F26" s="117"/>
      <c r="G26" s="116"/>
      <c r="H26" s="117"/>
      <c r="I26" s="116"/>
      <c r="J26" s="117"/>
      <c r="K26" s="116"/>
      <c r="L26" s="117"/>
      <c r="M26" s="116"/>
      <c r="N26" s="117"/>
      <c r="O26" s="116"/>
      <c r="P26" s="117"/>
      <c r="Q26" s="116"/>
      <c r="R26" s="117"/>
      <c r="S26" s="116"/>
      <c r="T26" s="117"/>
      <c r="U26" s="116"/>
      <c r="V26" s="117"/>
      <c r="W26" s="116"/>
      <c r="X26" s="16"/>
      <c r="Y26" s="118"/>
    </row>
    <row r="27" spans="1:25" ht="12.75">
      <c r="A27" s="119"/>
      <c r="B27" s="118"/>
      <c r="C27" s="114">
        <v>24</v>
      </c>
      <c r="D27" s="117"/>
      <c r="E27" s="116"/>
      <c r="F27" s="117"/>
      <c r="G27" s="116"/>
      <c r="H27" s="117"/>
      <c r="I27" s="116"/>
      <c r="J27" s="117"/>
      <c r="K27" s="116"/>
      <c r="L27" s="117"/>
      <c r="M27" s="116"/>
      <c r="N27" s="117"/>
      <c r="O27" s="116"/>
      <c r="P27" s="117"/>
      <c r="Q27" s="116"/>
      <c r="R27" s="117"/>
      <c r="S27" s="116"/>
      <c r="T27" s="117"/>
      <c r="U27" s="116"/>
      <c r="V27" s="117"/>
      <c r="W27" s="116"/>
      <c r="X27" s="16"/>
      <c r="Y27" s="118"/>
    </row>
    <row r="28" spans="1:25" ht="12.75">
      <c r="A28" s="119"/>
      <c r="B28" s="118"/>
      <c r="C28" s="114">
        <v>25</v>
      </c>
      <c r="D28" s="117"/>
      <c r="E28" s="116"/>
      <c r="F28" s="117"/>
      <c r="G28" s="116"/>
      <c r="H28" s="117"/>
      <c r="I28" s="116"/>
      <c r="J28" s="117"/>
      <c r="K28" s="116"/>
      <c r="L28" s="117"/>
      <c r="M28" s="116"/>
      <c r="N28" s="117"/>
      <c r="O28" s="116"/>
      <c r="P28" s="117"/>
      <c r="Q28" s="116"/>
      <c r="R28" s="117"/>
      <c r="S28" s="116"/>
      <c r="T28" s="117"/>
      <c r="U28" s="116"/>
      <c r="V28" s="117"/>
      <c r="W28" s="116"/>
      <c r="X28" s="16"/>
      <c r="Y28" s="118"/>
    </row>
    <row r="29" spans="1:25" ht="12.75">
      <c r="A29" s="119"/>
      <c r="B29" s="118"/>
      <c r="C29" s="114">
        <v>26</v>
      </c>
      <c r="D29" s="117"/>
      <c r="E29" s="116"/>
      <c r="F29" s="117"/>
      <c r="G29" s="116"/>
      <c r="H29" s="117"/>
      <c r="I29" s="116"/>
      <c r="J29" s="117"/>
      <c r="K29" s="116"/>
      <c r="L29" s="117"/>
      <c r="M29" s="116"/>
      <c r="N29" s="117"/>
      <c r="O29" s="116"/>
      <c r="P29" s="117"/>
      <c r="Q29" s="116"/>
      <c r="R29" s="117"/>
      <c r="S29" s="116"/>
      <c r="T29" s="117"/>
      <c r="U29" s="116"/>
      <c r="V29" s="117"/>
      <c r="W29" s="116"/>
      <c r="X29" s="16"/>
      <c r="Y29" s="118"/>
    </row>
    <row r="30" spans="1:26" s="73" customFormat="1" ht="12.75">
      <c r="A30" s="119"/>
      <c r="B30" s="118"/>
      <c r="C30" s="114">
        <v>27</v>
      </c>
      <c r="D30" s="117"/>
      <c r="E30" s="116"/>
      <c r="F30" s="117"/>
      <c r="G30" s="116"/>
      <c r="H30" s="117"/>
      <c r="I30" s="116"/>
      <c r="J30" s="117"/>
      <c r="K30" s="116"/>
      <c r="L30" s="117"/>
      <c r="M30" s="116"/>
      <c r="N30" s="117"/>
      <c r="O30" s="116"/>
      <c r="P30" s="117"/>
      <c r="Q30" s="116"/>
      <c r="R30" s="117"/>
      <c r="S30" s="116"/>
      <c r="T30" s="117"/>
      <c r="U30" s="116"/>
      <c r="V30" s="117"/>
      <c r="W30" s="116"/>
      <c r="X30" s="121"/>
      <c r="Y30" s="122"/>
      <c r="Z30" s="70"/>
    </row>
    <row r="31" spans="1:25" ht="12.75">
      <c r="A31" s="119"/>
      <c r="B31" s="118"/>
      <c r="C31" s="114">
        <v>28</v>
      </c>
      <c r="D31" s="117"/>
      <c r="E31" s="116"/>
      <c r="F31" s="117"/>
      <c r="G31" s="116"/>
      <c r="H31" s="117"/>
      <c r="I31" s="116"/>
      <c r="J31" s="117"/>
      <c r="K31" s="116"/>
      <c r="L31" s="117"/>
      <c r="M31" s="116"/>
      <c r="N31" s="117"/>
      <c r="O31" s="116"/>
      <c r="P31" s="117"/>
      <c r="Q31" s="116"/>
      <c r="R31" s="117"/>
      <c r="S31" s="116"/>
      <c r="T31" s="117"/>
      <c r="U31" s="116"/>
      <c r="V31" s="117"/>
      <c r="W31" s="116"/>
      <c r="X31" s="121"/>
      <c r="Y31" s="122"/>
    </row>
    <row r="32" spans="1:25" ht="12.75">
      <c r="A32" s="119"/>
      <c r="B32" s="118"/>
      <c r="C32" s="114">
        <v>29</v>
      </c>
      <c r="D32" s="117"/>
      <c r="E32" s="116"/>
      <c r="F32" s="117"/>
      <c r="G32" s="116"/>
      <c r="H32" s="117"/>
      <c r="I32" s="116"/>
      <c r="J32" s="117"/>
      <c r="K32" s="116"/>
      <c r="L32" s="117"/>
      <c r="M32" s="116"/>
      <c r="N32" s="117"/>
      <c r="O32" s="116"/>
      <c r="P32" s="117"/>
      <c r="Q32" s="116"/>
      <c r="R32" s="117"/>
      <c r="S32" s="116"/>
      <c r="T32" s="117"/>
      <c r="U32" s="116"/>
      <c r="V32" s="117"/>
      <c r="W32" s="116"/>
      <c r="X32" s="16"/>
      <c r="Y32" s="122"/>
    </row>
    <row r="33" spans="1:25" ht="12.75">
      <c r="A33" s="119"/>
      <c r="B33" s="118"/>
      <c r="C33" s="114">
        <v>30</v>
      </c>
      <c r="D33" s="117"/>
      <c r="E33" s="116"/>
      <c r="F33" s="117"/>
      <c r="G33" s="116"/>
      <c r="H33" s="117"/>
      <c r="I33" s="116"/>
      <c r="J33" s="117"/>
      <c r="K33" s="116"/>
      <c r="L33" s="117"/>
      <c r="M33" s="116"/>
      <c r="N33" s="117"/>
      <c r="O33" s="116"/>
      <c r="P33" s="117"/>
      <c r="Q33" s="116"/>
      <c r="R33" s="117"/>
      <c r="S33" s="116"/>
      <c r="T33" s="117"/>
      <c r="U33" s="116"/>
      <c r="V33" s="117"/>
      <c r="W33" s="116"/>
      <c r="X33" s="16"/>
      <c r="Y33" s="118"/>
    </row>
    <row r="34" spans="1:25" ht="12.75">
      <c r="A34" s="119"/>
      <c r="B34" s="118"/>
      <c r="C34" s="114">
        <v>31</v>
      </c>
      <c r="D34" s="117"/>
      <c r="E34" s="116"/>
      <c r="F34" s="117"/>
      <c r="G34" s="116"/>
      <c r="H34" s="117"/>
      <c r="I34" s="116"/>
      <c r="J34" s="117"/>
      <c r="K34" s="116"/>
      <c r="L34" s="117"/>
      <c r="M34" s="116"/>
      <c r="N34" s="117"/>
      <c r="O34" s="116"/>
      <c r="P34" s="117"/>
      <c r="Q34" s="116"/>
      <c r="R34" s="117"/>
      <c r="S34" s="116"/>
      <c r="T34" s="117"/>
      <c r="U34" s="116"/>
      <c r="V34" s="117"/>
      <c r="W34" s="116"/>
      <c r="X34" s="16"/>
      <c r="Y34" s="118"/>
    </row>
    <row r="35" spans="1:25" ht="12.75">
      <c r="A35" s="119"/>
      <c r="B35" s="118"/>
      <c r="C35" s="114">
        <v>32</v>
      </c>
      <c r="D35" s="117"/>
      <c r="E35" s="116"/>
      <c r="F35" s="117"/>
      <c r="G35" s="116"/>
      <c r="H35" s="117"/>
      <c r="I35" s="116"/>
      <c r="J35" s="117"/>
      <c r="K35" s="116"/>
      <c r="L35" s="117"/>
      <c r="M35" s="116"/>
      <c r="N35" s="117"/>
      <c r="O35" s="116"/>
      <c r="P35" s="117"/>
      <c r="Q35" s="116"/>
      <c r="R35" s="117"/>
      <c r="S35" s="116"/>
      <c r="T35" s="117"/>
      <c r="U35" s="116"/>
      <c r="V35" s="117"/>
      <c r="W35" s="116"/>
      <c r="X35" s="16"/>
      <c r="Y35" s="118"/>
    </row>
    <row r="36" spans="1:25" ht="12.75">
      <c r="A36" s="119"/>
      <c r="B36" s="118"/>
      <c r="C36" s="114">
        <v>33</v>
      </c>
      <c r="D36" s="117"/>
      <c r="E36" s="116"/>
      <c r="F36" s="117"/>
      <c r="G36" s="116"/>
      <c r="H36" s="117"/>
      <c r="I36" s="116"/>
      <c r="J36" s="117"/>
      <c r="K36" s="116"/>
      <c r="L36" s="117"/>
      <c r="M36" s="116"/>
      <c r="N36" s="117"/>
      <c r="O36" s="116"/>
      <c r="P36" s="117"/>
      <c r="Q36" s="116"/>
      <c r="R36" s="117"/>
      <c r="S36" s="116"/>
      <c r="T36" s="117"/>
      <c r="U36" s="116"/>
      <c r="V36" s="117"/>
      <c r="W36" s="116"/>
      <c r="X36" s="16"/>
      <c r="Y36" s="118"/>
    </row>
    <row r="37" spans="1:25" ht="12.75">
      <c r="A37" s="129"/>
      <c r="B37" s="130"/>
      <c r="C37" s="131" t="s">
        <v>93</v>
      </c>
      <c r="D37" s="132"/>
      <c r="E37" s="133"/>
      <c r="F37" s="132"/>
      <c r="G37" s="133"/>
      <c r="H37" s="132"/>
      <c r="I37" s="133"/>
      <c r="J37" s="132"/>
      <c r="K37" s="133"/>
      <c r="L37" s="132"/>
      <c r="M37" s="133"/>
      <c r="N37" s="132"/>
      <c r="O37" s="133"/>
      <c r="P37" s="132"/>
      <c r="Q37" s="133"/>
      <c r="R37" s="132"/>
      <c r="S37" s="133"/>
      <c r="T37" s="132"/>
      <c r="U37" s="133"/>
      <c r="V37" s="132"/>
      <c r="W37" s="133"/>
      <c r="X37" s="134"/>
      <c r="Y37" s="135"/>
    </row>
    <row r="38" spans="1:26" s="73" customFormat="1" ht="12.75">
      <c r="A38" s="136"/>
      <c r="B38" s="122"/>
      <c r="C38" s="137"/>
      <c r="D38" s="138">
        <f aca="true" t="shared" si="0" ref="D38:I38">SUM(D4:D37)</f>
        <v>22456.8</v>
      </c>
      <c r="E38" s="139">
        <f t="shared" si="0"/>
        <v>43571</v>
      </c>
      <c r="F38" s="138">
        <f t="shared" si="0"/>
        <v>0</v>
      </c>
      <c r="G38" s="139">
        <f t="shared" si="0"/>
        <v>0</v>
      </c>
      <c r="H38" s="138">
        <f t="shared" si="0"/>
        <v>0</v>
      </c>
      <c r="I38" s="139">
        <f t="shared" si="0"/>
        <v>17980</v>
      </c>
      <c r="J38" s="138">
        <f aca="true" t="shared" si="1" ref="J38:W38">SUM(J3:J37)</f>
        <v>0</v>
      </c>
      <c r="K38" s="139">
        <f t="shared" si="1"/>
        <v>4229.8</v>
      </c>
      <c r="L38" s="138">
        <f t="shared" si="1"/>
        <v>0</v>
      </c>
      <c r="M38" s="139">
        <f t="shared" si="1"/>
        <v>0</v>
      </c>
      <c r="N38" s="138">
        <f t="shared" si="1"/>
        <v>20865</v>
      </c>
      <c r="O38" s="139">
        <f t="shared" si="1"/>
        <v>0</v>
      </c>
      <c r="P38" s="138">
        <f t="shared" si="1"/>
        <v>18081</v>
      </c>
      <c r="Q38" s="139">
        <f t="shared" si="1"/>
        <v>0</v>
      </c>
      <c r="R38" s="138">
        <f t="shared" si="1"/>
        <v>4010</v>
      </c>
      <c r="S38" s="139">
        <f t="shared" si="1"/>
        <v>247</v>
      </c>
      <c r="T38" s="138">
        <f t="shared" si="1"/>
        <v>615</v>
      </c>
      <c r="U38" s="139">
        <f t="shared" si="1"/>
        <v>0</v>
      </c>
      <c r="V38" s="138">
        <f t="shared" si="1"/>
        <v>0</v>
      </c>
      <c r="W38" s="139">
        <f t="shared" si="1"/>
        <v>0</v>
      </c>
      <c r="X38" s="121"/>
      <c r="Y38" s="122"/>
      <c r="Z38" s="140"/>
    </row>
    <row r="39" spans="1:25" ht="12.75">
      <c r="A39" s="119" t="s">
        <v>94</v>
      </c>
      <c r="B39" s="122"/>
      <c r="C39" s="114"/>
      <c r="D39" s="117"/>
      <c r="E39" s="116"/>
      <c r="F39" s="117"/>
      <c r="G39" s="116"/>
      <c r="H39" s="117">
        <f>I38-SUM(H3:H37)</f>
        <v>17980</v>
      </c>
      <c r="I39" s="116"/>
      <c r="J39" s="117">
        <f>K38-J38</f>
        <v>4229.8</v>
      </c>
      <c r="K39" s="116"/>
      <c r="L39" s="117">
        <f>M38-SUM(L3:L37)</f>
        <v>0</v>
      </c>
      <c r="M39" s="116"/>
      <c r="N39" s="117"/>
      <c r="O39" s="116">
        <f>N38-SUM(O3:O37)</f>
        <v>20865</v>
      </c>
      <c r="P39" s="117"/>
      <c r="Q39" s="116">
        <f>P38-SUM(Q3:Q37)</f>
        <v>18081</v>
      </c>
      <c r="R39" s="138"/>
      <c r="S39" s="116">
        <f>R38-S38</f>
        <v>3763</v>
      </c>
      <c r="T39" s="117"/>
      <c r="U39" s="116">
        <f>T38-SUM(U3:U37)</f>
        <v>615</v>
      </c>
      <c r="V39" s="117"/>
      <c r="W39" s="116">
        <f>V38-SUM(W3:W37)</f>
        <v>0</v>
      </c>
      <c r="X39" s="121"/>
      <c r="Y39" s="122"/>
    </row>
    <row r="40" spans="1:26" s="73" customFormat="1" ht="12.75">
      <c r="A40" s="136"/>
      <c r="B40" s="122"/>
      <c r="C40" s="137"/>
      <c r="D40" s="138"/>
      <c r="E40" s="139"/>
      <c r="F40" s="138"/>
      <c r="G40" s="139"/>
      <c r="H40" s="138"/>
      <c r="I40" s="139"/>
      <c r="J40" s="138"/>
      <c r="K40" s="139"/>
      <c r="L40" s="138"/>
      <c r="M40" s="139"/>
      <c r="N40" s="138"/>
      <c r="O40" s="139"/>
      <c r="P40" s="138"/>
      <c r="Q40" s="139"/>
      <c r="R40" s="138"/>
      <c r="S40" s="139"/>
      <c r="T40" s="138"/>
      <c r="U40" s="139"/>
      <c r="V40" s="138"/>
      <c r="W40" s="139"/>
      <c r="X40" s="121"/>
      <c r="Y40" s="122"/>
      <c r="Z40" s="140"/>
    </row>
    <row r="41" spans="1:25" ht="12.75">
      <c r="A41" s="119" t="s">
        <v>95</v>
      </c>
      <c r="B41" s="118"/>
      <c r="C41" s="114"/>
      <c r="D41" s="117">
        <f>D3</f>
        <v>98135.29</v>
      </c>
      <c r="E41" s="116"/>
      <c r="F41" s="117">
        <f>F3</f>
        <v>1434</v>
      </c>
      <c r="G41" s="116"/>
      <c r="H41" s="117"/>
      <c r="I41" s="116"/>
      <c r="J41" s="117"/>
      <c r="K41" s="116"/>
      <c r="L41" s="117"/>
      <c r="M41" s="116"/>
      <c r="N41" s="117"/>
      <c r="O41" s="116"/>
      <c r="P41" s="117"/>
      <c r="Q41" s="116"/>
      <c r="R41" s="117"/>
      <c r="S41" s="116"/>
      <c r="T41" s="117"/>
      <c r="U41" s="116"/>
      <c r="V41" s="117"/>
      <c r="W41" s="116"/>
      <c r="X41" s="16"/>
      <c r="Y41" s="118"/>
    </row>
    <row r="42" spans="1:25" ht="12.75">
      <c r="A42" s="119" t="s">
        <v>96</v>
      </c>
      <c r="B42" s="118"/>
      <c r="C42" s="114"/>
      <c r="D42" s="117"/>
      <c r="E42" s="116">
        <f>D43-E38</f>
        <v>77021.09</v>
      </c>
      <c r="F42" s="117"/>
      <c r="G42" s="116">
        <f>F43-G38</f>
        <v>1434</v>
      </c>
      <c r="H42" s="117"/>
      <c r="I42" s="116"/>
      <c r="J42" s="117"/>
      <c r="K42" s="116"/>
      <c r="L42" s="117"/>
      <c r="M42" s="116"/>
      <c r="N42" s="117"/>
      <c r="O42" s="116"/>
      <c r="P42" s="117"/>
      <c r="Q42" s="116"/>
      <c r="R42" s="117"/>
      <c r="S42" s="116"/>
      <c r="T42" s="117"/>
      <c r="U42" s="116"/>
      <c r="V42" s="117"/>
      <c r="W42" s="116"/>
      <c r="X42" s="16" t="s">
        <v>97</v>
      </c>
      <c r="Y42" s="118"/>
    </row>
    <row r="43" spans="1:25" ht="12.75">
      <c r="A43" s="141"/>
      <c r="B43" s="142"/>
      <c r="C43" s="143"/>
      <c r="D43" s="144">
        <f aca="true" t="shared" si="2" ref="D43:W43">SUM(D38:D42)</f>
        <v>120592.09</v>
      </c>
      <c r="E43" s="145">
        <f t="shared" si="2"/>
        <v>120592.09</v>
      </c>
      <c r="F43" s="144">
        <f t="shared" si="2"/>
        <v>1434</v>
      </c>
      <c r="G43" s="145">
        <f t="shared" si="2"/>
        <v>1434</v>
      </c>
      <c r="H43" s="144">
        <f t="shared" si="2"/>
        <v>17980</v>
      </c>
      <c r="I43" s="145">
        <f t="shared" si="2"/>
        <v>17980</v>
      </c>
      <c r="J43" s="144">
        <f t="shared" si="2"/>
        <v>4229.8</v>
      </c>
      <c r="K43" s="145">
        <f t="shared" si="2"/>
        <v>4229.8</v>
      </c>
      <c r="L43" s="144">
        <f t="shared" si="2"/>
        <v>0</v>
      </c>
      <c r="M43" s="145">
        <f t="shared" si="2"/>
        <v>0</v>
      </c>
      <c r="N43" s="144">
        <f t="shared" si="2"/>
        <v>20865</v>
      </c>
      <c r="O43" s="145">
        <f t="shared" si="2"/>
        <v>20865</v>
      </c>
      <c r="P43" s="144">
        <f t="shared" si="2"/>
        <v>18081</v>
      </c>
      <c r="Q43" s="145">
        <f t="shared" si="2"/>
        <v>18081</v>
      </c>
      <c r="R43" s="144">
        <f t="shared" si="2"/>
        <v>4010</v>
      </c>
      <c r="S43" s="145">
        <f t="shared" si="2"/>
        <v>4010</v>
      </c>
      <c r="T43" s="144">
        <f t="shared" si="2"/>
        <v>615</v>
      </c>
      <c r="U43" s="145">
        <f t="shared" si="2"/>
        <v>615</v>
      </c>
      <c r="V43" s="144">
        <f t="shared" si="2"/>
        <v>0</v>
      </c>
      <c r="W43" s="145">
        <f t="shared" si="2"/>
        <v>0</v>
      </c>
      <c r="X43" s="44"/>
      <c r="Y43" s="142"/>
    </row>
    <row r="50" ht="12.75">
      <c r="D50" s="8"/>
    </row>
  </sheetData>
  <sheetProtection selectLockedCells="1" selectUnlockedCells="1"/>
  <mergeCells count="11"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2:Y2"/>
  </mergeCells>
  <printOptions/>
  <pageMargins left="0.6722222222222223" right="0.45208333333333334" top="0.45902777777777776" bottom="0.5840277777777778" header="0.22152777777777777" footer="0.34652777777777777"/>
  <pageSetup firstPageNumber="1" useFirstPageNumber="1" horizontalDpi="300" verticalDpi="300" orientation="landscape" paperSize="9" scale="73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F7" sqref="F7"/>
    </sheetView>
  </sheetViews>
  <sheetFormatPr defaultColWidth="9.140625" defaultRowHeight="12.75"/>
  <cols>
    <col min="1" max="1" width="8.8515625" style="0" customWidth="1"/>
    <col min="2" max="2" width="28.57421875" style="0" customWidth="1"/>
    <col min="3" max="3" width="11.28125" style="0" customWidth="1"/>
    <col min="4" max="4" width="12.00390625" style="0" customWidth="1"/>
    <col min="5" max="5" width="2.8515625" style="0" customWidth="1"/>
    <col min="6" max="6" width="11.28125" style="0" customWidth="1"/>
    <col min="7" max="7" width="3.00390625" style="0" customWidth="1"/>
    <col min="8" max="8" width="11.8515625" style="0" customWidth="1"/>
    <col min="11" max="11" width="8.8515625" style="0" customWidth="1"/>
    <col min="13" max="16384" width="8.8515625" style="0" customWidth="1"/>
  </cols>
  <sheetData>
    <row r="1" spans="1:6" ht="12.75">
      <c r="A1" s="1" t="s">
        <v>120</v>
      </c>
      <c r="B1" s="1"/>
      <c r="C1" s="1"/>
      <c r="D1" s="1"/>
      <c r="E1" s="1"/>
      <c r="F1" s="1"/>
    </row>
    <row r="2" spans="4:6" ht="12.75">
      <c r="D2" s="2"/>
      <c r="F2" s="2"/>
    </row>
    <row r="3" spans="1:6" ht="12.75">
      <c r="A3" s="3" t="s">
        <v>1</v>
      </c>
      <c r="B3" s="3"/>
      <c r="C3" s="3"/>
      <c r="D3" s="3"/>
      <c r="E3" s="3"/>
      <c r="F3" s="3"/>
    </row>
    <row r="4" spans="1:6" ht="12.75">
      <c r="A4" s="4"/>
      <c r="B4" s="4"/>
      <c r="C4" s="4"/>
      <c r="D4" s="5"/>
      <c r="E4" s="4"/>
      <c r="F4" s="5"/>
    </row>
    <row r="5" spans="1:6" ht="12.75">
      <c r="A5" s="6" t="s">
        <v>28</v>
      </c>
      <c r="B5" s="6"/>
      <c r="C5" s="6"/>
      <c r="D5" s="6"/>
      <c r="E5" s="6"/>
      <c r="F5" s="6"/>
    </row>
    <row r="6" spans="1:6" ht="12.75">
      <c r="A6" s="6"/>
      <c r="B6" s="7"/>
      <c r="C6" s="7"/>
      <c r="D6" s="7"/>
      <c r="E6" s="7"/>
      <c r="F6" s="7"/>
    </row>
    <row r="7" spans="1:7" ht="12.75">
      <c r="A7" s="6"/>
      <c r="B7" s="7"/>
      <c r="C7" s="6"/>
      <c r="D7" s="6"/>
      <c r="E7" s="6"/>
      <c r="F7" s="6"/>
      <c r="G7" s="8"/>
    </row>
    <row r="8" spans="2:10" ht="12.75">
      <c r="B8" s="6" t="s">
        <v>3</v>
      </c>
      <c r="C8" s="8"/>
      <c r="D8" s="9"/>
      <c r="F8" s="9"/>
      <c r="G8" s="8"/>
      <c r="I8" s="33"/>
      <c r="J8" s="8"/>
    </row>
    <row r="9" spans="2:10" ht="12.75">
      <c r="B9" s="34"/>
      <c r="C9" s="35"/>
      <c r="D9" s="36" t="s">
        <v>29</v>
      </c>
      <c r="E9" s="34"/>
      <c r="F9" s="37" t="s">
        <v>30</v>
      </c>
      <c r="G9" s="38"/>
      <c r="H9" s="39" t="s">
        <v>4</v>
      </c>
      <c r="I9" s="8"/>
      <c r="J9" s="14"/>
    </row>
    <row r="10" spans="2:10" ht="12.75">
      <c r="B10" s="16"/>
      <c r="C10" s="8"/>
      <c r="D10" s="17"/>
      <c r="E10" s="16"/>
      <c r="F10" s="18"/>
      <c r="G10" s="15"/>
      <c r="H10" s="15"/>
      <c r="I10" s="8"/>
      <c r="J10" s="9"/>
    </row>
    <row r="11" spans="2:10" ht="12.75">
      <c r="B11" s="16" t="s">
        <v>7</v>
      </c>
      <c r="C11" s="8"/>
      <c r="D11" s="17">
        <v>16000</v>
      </c>
      <c r="E11" s="16"/>
      <c r="F11" s="18">
        <f>'Regnskap AMFK 2011'!I38</f>
        <v>17980</v>
      </c>
      <c r="G11" s="15"/>
      <c r="H11" s="19">
        <f>F11-D11</f>
        <v>1980</v>
      </c>
      <c r="I11" s="8"/>
      <c r="J11" s="8"/>
    </row>
    <row r="12" spans="2:10" ht="12.75">
      <c r="B12" s="16" t="s">
        <v>9</v>
      </c>
      <c r="C12" s="8"/>
      <c r="D12" s="17">
        <v>5000</v>
      </c>
      <c r="E12" s="16"/>
      <c r="F12" s="18">
        <f>'Regnskap AMFK 2011'!K38</f>
        <v>4229.8</v>
      </c>
      <c r="G12" s="15"/>
      <c r="H12" s="19">
        <f>F12-D12</f>
        <v>-770.1999999999998</v>
      </c>
      <c r="I12" s="8"/>
      <c r="J12" s="9"/>
    </row>
    <row r="13" spans="2:10" ht="12.75">
      <c r="B13" s="16" t="s">
        <v>10</v>
      </c>
      <c r="C13" s="8"/>
      <c r="D13" s="17">
        <v>900</v>
      </c>
      <c r="E13" s="16"/>
      <c r="F13" s="18">
        <f>'Regnskap AMFK 2011'!M38</f>
        <v>0</v>
      </c>
      <c r="G13" s="15"/>
      <c r="H13" s="19">
        <f>F13-D13-J14</f>
        <v>-900</v>
      </c>
      <c r="I13" s="8"/>
      <c r="J13" s="9"/>
    </row>
    <row r="14" spans="2:10" ht="12.75">
      <c r="B14" s="16" t="s">
        <v>12</v>
      </c>
      <c r="C14" s="8"/>
      <c r="D14" s="146">
        <v>0</v>
      </c>
      <c r="E14" s="16"/>
      <c r="F14" s="18">
        <v>247</v>
      </c>
      <c r="G14" s="15"/>
      <c r="H14" s="19">
        <f>F14-D14-J15</f>
        <v>247</v>
      </c>
      <c r="I14" s="8"/>
      <c r="J14" s="9"/>
    </row>
    <row r="15" spans="2:8" ht="12.75">
      <c r="B15" s="16"/>
      <c r="C15" s="8"/>
      <c r="D15" s="16"/>
      <c r="E15" s="16"/>
      <c r="F15" s="15"/>
      <c r="G15" s="15"/>
      <c r="H15" s="15"/>
    </row>
    <row r="16" spans="2:10" ht="12.75">
      <c r="B16" s="41" t="s">
        <v>14</v>
      </c>
      <c r="C16" s="42"/>
      <c r="D16" s="43">
        <f>SUM(D11:D14)</f>
        <v>21900</v>
      </c>
      <c r="E16" s="44"/>
      <c r="F16" s="45">
        <f>SUM(F11:F14)</f>
        <v>22456.8</v>
      </c>
      <c r="G16" s="46"/>
      <c r="H16" s="46"/>
      <c r="I16" s="8"/>
      <c r="J16" s="9"/>
    </row>
    <row r="17" spans="2:10" ht="12.75" hidden="1">
      <c r="B17" s="8"/>
      <c r="C17" s="8"/>
      <c r="D17" s="9"/>
      <c r="E17" s="8"/>
      <c r="F17" s="9"/>
      <c r="G17" s="8"/>
      <c r="H17" s="27">
        <f>SUM(H11:H14)</f>
        <v>556.8000000000002</v>
      </c>
      <c r="I17" s="8"/>
      <c r="J17" s="9"/>
    </row>
    <row r="18" spans="2:12" ht="12.75">
      <c r="B18" s="8"/>
      <c r="C18" s="8"/>
      <c r="D18" s="9"/>
      <c r="E18" s="8"/>
      <c r="F18" s="9"/>
      <c r="G18" s="8"/>
      <c r="H18" s="27"/>
      <c r="I18" s="8"/>
      <c r="J18" s="9"/>
      <c r="K18" s="8"/>
      <c r="L18" s="8"/>
    </row>
    <row r="19" spans="2:12" ht="12.75">
      <c r="B19" s="6" t="s">
        <v>15</v>
      </c>
      <c r="C19" s="8"/>
      <c r="D19" s="9"/>
      <c r="E19" s="8"/>
      <c r="F19" s="9"/>
      <c r="G19" s="8"/>
      <c r="I19" s="8"/>
      <c r="J19" s="9"/>
      <c r="K19" s="8"/>
      <c r="L19" s="8"/>
    </row>
    <row r="20" spans="2:12" ht="12.75">
      <c r="B20" s="34"/>
      <c r="C20" s="35"/>
      <c r="D20" s="37" t="s">
        <v>29</v>
      </c>
      <c r="E20" s="38"/>
      <c r="F20" s="37" t="s">
        <v>30</v>
      </c>
      <c r="G20" s="38"/>
      <c r="H20" s="39" t="s">
        <v>4</v>
      </c>
      <c r="I20" s="8"/>
      <c r="J20" s="9"/>
      <c r="K20" s="8"/>
      <c r="L20" s="8"/>
    </row>
    <row r="21" spans="2:12" ht="12.75">
      <c r="B21" s="16"/>
      <c r="C21" s="8"/>
      <c r="D21" s="18"/>
      <c r="E21" s="15"/>
      <c r="F21" s="18"/>
      <c r="G21" s="15"/>
      <c r="H21" s="15"/>
      <c r="I21" s="8"/>
      <c r="J21" s="8"/>
      <c r="K21" s="28"/>
      <c r="L21" s="8"/>
    </row>
    <row r="22" spans="2:12" ht="12.75">
      <c r="B22" s="16" t="s">
        <v>16</v>
      </c>
      <c r="C22" s="8"/>
      <c r="D22" s="18">
        <v>20000</v>
      </c>
      <c r="E22" s="15"/>
      <c r="F22" s="18">
        <f>'Regnskap AMFK 2011'!N38</f>
        <v>20865</v>
      </c>
      <c r="G22" s="15"/>
      <c r="H22" s="19">
        <f>D22-F22</f>
        <v>-865</v>
      </c>
      <c r="I22" s="8"/>
      <c r="J22" s="8"/>
      <c r="K22" s="28"/>
      <c r="L22" s="8"/>
    </row>
    <row r="23" spans="2:12" ht="12.75">
      <c r="B23" s="16" t="s">
        <v>41</v>
      </c>
      <c r="C23" s="8"/>
      <c r="D23" s="18">
        <v>0</v>
      </c>
      <c r="E23" s="15"/>
      <c r="F23" s="18">
        <f>'Regnskap AMFK 2011'!P38</f>
        <v>18081</v>
      </c>
      <c r="G23" s="15"/>
      <c r="H23" s="19">
        <f>D23-F23</f>
        <v>-18081</v>
      </c>
      <c r="I23" s="8"/>
      <c r="J23" s="8"/>
      <c r="K23" s="28"/>
      <c r="L23" s="8"/>
    </row>
    <row r="24" spans="2:12" ht="12.75">
      <c r="B24" s="16" t="s">
        <v>31</v>
      </c>
      <c r="C24" s="8"/>
      <c r="D24" s="18">
        <v>0</v>
      </c>
      <c r="E24" s="15"/>
      <c r="F24" s="18">
        <f>'Regnskap AMFK 2011'!R38</f>
        <v>4010</v>
      </c>
      <c r="G24" s="15"/>
      <c r="H24" s="19">
        <f>D24-F24</f>
        <v>-4010</v>
      </c>
      <c r="I24" s="8"/>
      <c r="J24" s="8"/>
      <c r="K24" s="28"/>
      <c r="L24" s="8"/>
    </row>
    <row r="25" spans="2:12" ht="12.75">
      <c r="B25" s="16" t="s">
        <v>32</v>
      </c>
      <c r="C25" s="8"/>
      <c r="D25" s="18">
        <v>5000</v>
      </c>
      <c r="E25" s="15"/>
      <c r="F25" s="18">
        <f>'Regnskap AMFK 2011'!T38</f>
        <v>615</v>
      </c>
      <c r="G25" s="15"/>
      <c r="H25" s="19">
        <f>D25-F25</f>
        <v>4385</v>
      </c>
      <c r="I25" s="8"/>
      <c r="J25" s="8"/>
      <c r="K25" s="28"/>
      <c r="L25" s="8"/>
    </row>
    <row r="26" spans="2:12" ht="12.75">
      <c r="B26" s="16" t="s">
        <v>33</v>
      </c>
      <c r="C26" s="8"/>
      <c r="D26" s="18">
        <v>7000</v>
      </c>
      <c r="E26" s="15"/>
      <c r="F26" s="18">
        <f>'Regnskap AMFK 2011'!V38</f>
        <v>0</v>
      </c>
      <c r="G26" s="15"/>
      <c r="H26" s="19">
        <f>D26-F26</f>
        <v>7000</v>
      </c>
      <c r="I26" s="8"/>
      <c r="J26" s="9"/>
      <c r="K26" s="28"/>
      <c r="L26" s="8"/>
    </row>
    <row r="27" spans="2:12" ht="12.75">
      <c r="B27" s="16"/>
      <c r="C27" s="8"/>
      <c r="D27" s="18"/>
      <c r="E27" s="15"/>
      <c r="F27" s="18"/>
      <c r="G27" s="15"/>
      <c r="H27" s="18"/>
      <c r="I27" s="8"/>
      <c r="J27" s="9"/>
      <c r="K27" s="8"/>
      <c r="L27" s="8"/>
    </row>
    <row r="28" spans="2:12" ht="12.75">
      <c r="B28" s="44" t="s">
        <v>26</v>
      </c>
      <c r="C28" s="42"/>
      <c r="D28" s="45">
        <f>SUM(D22:D26)</f>
        <v>32000</v>
      </c>
      <c r="E28" s="46"/>
      <c r="F28" s="45">
        <f>SUM(F22:F26)</f>
        <v>43571</v>
      </c>
      <c r="G28" s="46"/>
      <c r="H28" s="46"/>
      <c r="I28" s="8"/>
      <c r="J28" s="8"/>
      <c r="K28" s="30"/>
      <c r="L28" s="8"/>
    </row>
    <row r="29" spans="4:12" ht="12.75" hidden="1">
      <c r="D29" s="9"/>
      <c r="E29" s="8"/>
      <c r="F29" s="9"/>
      <c r="G29" s="8"/>
      <c r="H29" s="27">
        <f>SUM(H22:H26)</f>
        <v>-11571</v>
      </c>
      <c r="I29" s="8"/>
      <c r="J29" s="8"/>
      <c r="K29" s="8"/>
      <c r="L29" s="8"/>
    </row>
    <row r="30" spans="4:12" ht="12.75">
      <c r="D30" s="9"/>
      <c r="E30" s="8"/>
      <c r="F30" s="9"/>
      <c r="G30" s="8"/>
      <c r="H30" s="8"/>
      <c r="I30" s="8"/>
      <c r="K30" s="8"/>
      <c r="L30" s="8"/>
    </row>
    <row r="31" spans="4:12" ht="12.75">
      <c r="D31" s="9"/>
      <c r="E31" s="8"/>
      <c r="F31" s="9"/>
      <c r="G31" s="8"/>
      <c r="H31" s="8"/>
      <c r="I31" s="8"/>
      <c r="K31" s="8"/>
      <c r="L31" s="8"/>
    </row>
    <row r="32" spans="2:9" ht="12.75">
      <c r="B32" s="31" t="s">
        <v>120</v>
      </c>
      <c r="C32" s="31"/>
      <c r="D32" s="50">
        <f>H29+H17</f>
        <v>-11014.2</v>
      </c>
      <c r="E32" s="8"/>
      <c r="F32" s="8"/>
      <c r="G32" s="8"/>
      <c r="H32" s="8"/>
      <c r="I32" s="8"/>
    </row>
    <row r="33" ht="12.75">
      <c r="H33" s="8"/>
    </row>
    <row r="34" ht="12.75">
      <c r="H34" s="8"/>
    </row>
    <row r="35" ht="12.75">
      <c r="H35" s="8"/>
    </row>
    <row r="36" ht="12.75">
      <c r="H36" s="8"/>
    </row>
    <row r="37" ht="12.75">
      <c r="H37" s="8"/>
    </row>
    <row r="38" ht="12.75">
      <c r="H38" s="8"/>
    </row>
    <row r="39" ht="12.75">
      <c r="H39" s="8"/>
    </row>
  </sheetData>
  <sheetProtection selectLockedCells="1" selectUnlockedCells="1"/>
  <mergeCells count="3">
    <mergeCell ref="A1:F1"/>
    <mergeCell ref="A3:F3"/>
    <mergeCell ref="A5:F5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46" sqref="B46"/>
    </sheetView>
  </sheetViews>
  <sheetFormatPr defaultColWidth="11.421875" defaultRowHeight="12.75"/>
  <sheetData>
    <row r="1" spans="1:12" ht="12.75">
      <c r="A1" s="1" t="s">
        <v>121</v>
      </c>
      <c r="B1" s="1"/>
      <c r="C1" s="1"/>
      <c r="D1" s="1"/>
      <c r="E1" s="1"/>
      <c r="F1" s="1"/>
      <c r="G1" s="1"/>
      <c r="I1" s="147" t="s">
        <v>122</v>
      </c>
      <c r="J1" s="147"/>
      <c r="K1" s="147"/>
      <c r="L1" s="147"/>
    </row>
    <row r="2" spans="5:7" ht="12.75">
      <c r="E2" s="2"/>
      <c r="G2" s="2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5"/>
      <c r="F4" s="4"/>
      <c r="G4" s="5"/>
    </row>
    <row r="5" spans="1:7" ht="12.75">
      <c r="A5" s="6" t="s">
        <v>28</v>
      </c>
      <c r="B5" s="6"/>
      <c r="C5" s="6"/>
      <c r="D5" s="6"/>
      <c r="E5" s="6"/>
      <c r="F5" s="6"/>
      <c r="G5" s="6"/>
    </row>
    <row r="6" spans="1:7" ht="12.75">
      <c r="A6" s="6"/>
      <c r="B6" s="7"/>
      <c r="C6" s="7"/>
      <c r="D6" s="7"/>
      <c r="E6" s="7"/>
      <c r="F6" s="7"/>
      <c r="G6" s="7"/>
    </row>
    <row r="7" spans="1:7" ht="12.75">
      <c r="A7" s="6"/>
      <c r="B7" s="7"/>
      <c r="C7" s="7"/>
      <c r="D7" s="97"/>
      <c r="E7" s="7"/>
      <c r="F7" s="7"/>
      <c r="G7" s="7"/>
    </row>
    <row r="8" spans="5:7" ht="12.75">
      <c r="E8" s="2"/>
      <c r="G8" s="2"/>
    </row>
    <row r="9" spans="5:11" ht="12.75">
      <c r="E9" s="148" t="s">
        <v>123</v>
      </c>
      <c r="G9" s="148" t="s">
        <v>124</v>
      </c>
      <c r="I9" s="148" t="s">
        <v>123</v>
      </c>
      <c r="K9" s="148" t="s">
        <v>124</v>
      </c>
    </row>
    <row r="10" spans="5:7" ht="12.75">
      <c r="E10" s="2"/>
      <c r="G10" s="2"/>
    </row>
    <row r="11" spans="2:9" ht="12.75">
      <c r="B11" t="s">
        <v>7</v>
      </c>
      <c r="E11" s="2">
        <v>16000</v>
      </c>
      <c r="G11" s="2"/>
      <c r="H11" t="s">
        <v>7</v>
      </c>
      <c r="I11" s="149">
        <v>17105</v>
      </c>
    </row>
    <row r="12" spans="2:9" ht="12.75">
      <c r="B12" t="s">
        <v>9</v>
      </c>
      <c r="E12" s="2">
        <v>5000</v>
      </c>
      <c r="G12" s="2"/>
      <c r="H12" s="150" t="s">
        <v>9</v>
      </c>
      <c r="I12" s="149">
        <v>42133.65</v>
      </c>
    </row>
    <row r="13" spans="2:9" ht="12.75">
      <c r="B13" t="s">
        <v>125</v>
      </c>
      <c r="E13" s="2">
        <v>0</v>
      </c>
      <c r="G13" s="2"/>
      <c r="H13" s="151"/>
      <c r="I13" s="149">
        <v>0</v>
      </c>
    </row>
    <row r="14" spans="2:9" ht="12.75">
      <c r="B14" t="s">
        <v>10</v>
      </c>
      <c r="E14" s="2">
        <v>900</v>
      </c>
      <c r="G14" s="2"/>
      <c r="I14" s="149">
        <v>1500</v>
      </c>
    </row>
    <row r="15" spans="5:7" ht="12.75">
      <c r="E15" s="2"/>
      <c r="G15" s="2"/>
    </row>
    <row r="16" spans="2:11" ht="12.75">
      <c r="B16" t="s">
        <v>126</v>
      </c>
      <c r="E16" s="2"/>
      <c r="G16" s="2">
        <v>20000</v>
      </c>
      <c r="K16" s="149">
        <v>22193.84</v>
      </c>
    </row>
    <row r="17" spans="2:7" ht="12.75">
      <c r="B17" t="s">
        <v>32</v>
      </c>
      <c r="E17" s="2"/>
      <c r="G17" s="2">
        <v>5000</v>
      </c>
    </row>
    <row r="18" spans="2:11" ht="12.75">
      <c r="B18" t="s">
        <v>33</v>
      </c>
      <c r="E18" s="2"/>
      <c r="G18" s="2">
        <v>7000</v>
      </c>
      <c r="K18" s="149">
        <v>5917.35</v>
      </c>
    </row>
    <row r="19" spans="5:7" ht="12.75">
      <c r="E19" s="2"/>
      <c r="G19" s="2"/>
    </row>
    <row r="20" spans="5:11" ht="12.75">
      <c r="E20" s="152">
        <f>SUM(E11:E19)</f>
        <v>21900</v>
      </c>
      <c r="F20" s="153"/>
      <c r="G20" s="152">
        <f>SUM(G16:G19)</f>
        <v>32000</v>
      </c>
      <c r="I20" s="154">
        <f>SUM(I11:I19)</f>
        <v>60738.65</v>
      </c>
      <c r="J20" s="153"/>
      <c r="K20" s="154">
        <f>SUM(K16:K18)</f>
        <v>28111.190000000002</v>
      </c>
    </row>
    <row r="21" spans="5:7" ht="12.75">
      <c r="E21" s="2"/>
      <c r="G21" s="2"/>
    </row>
    <row r="22" spans="5:7" ht="12.75">
      <c r="E22" s="2"/>
      <c r="G22" s="2"/>
    </row>
    <row r="23" spans="5:7" ht="12.75">
      <c r="E23" s="2"/>
      <c r="G23" s="2"/>
    </row>
    <row r="24" spans="2:9" ht="12.75">
      <c r="B24" t="s">
        <v>127</v>
      </c>
      <c r="D24" s="155">
        <f>E20-G20</f>
        <v>-10100</v>
      </c>
      <c r="E24" s="2"/>
      <c r="G24" s="2"/>
      <c r="H24" t="s">
        <v>128</v>
      </c>
      <c r="I24" s="149">
        <f>I20-K20</f>
        <v>32627.46</v>
      </c>
    </row>
    <row r="25" spans="5:7" ht="12.75">
      <c r="E25" s="2"/>
      <c r="G25" s="2"/>
    </row>
    <row r="26" spans="5:7" ht="12.75">
      <c r="E26" s="2"/>
      <c r="G26" s="2"/>
    </row>
    <row r="27" spans="5:7" ht="12.75">
      <c r="E27" s="2"/>
      <c r="G27" s="2"/>
    </row>
    <row r="28" spans="5:7" ht="12.75">
      <c r="E28" s="2"/>
      <c r="G28" s="2"/>
    </row>
    <row r="29" spans="5:7" ht="12.75">
      <c r="E29" s="2"/>
      <c r="G29" s="2"/>
    </row>
  </sheetData>
  <sheetProtection selectLockedCells="1" selectUnlockedCells="1"/>
  <mergeCells count="4">
    <mergeCell ref="A1:G1"/>
    <mergeCell ref="I1:L1"/>
    <mergeCell ref="A3:G3"/>
    <mergeCell ref="A5:G5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25" sqref="D25"/>
    </sheetView>
  </sheetViews>
  <sheetFormatPr defaultColWidth="9.140625" defaultRowHeight="12.75"/>
  <cols>
    <col min="1" max="4" width="11.57421875" style="0" customWidth="1"/>
    <col min="5" max="5" width="11.57421875" style="2" customWidth="1"/>
    <col min="6" max="6" width="11.57421875" style="0" customWidth="1"/>
    <col min="7" max="7" width="11.57421875" style="2" customWidth="1"/>
    <col min="8" max="16384" width="8.8515625" style="0" customWidth="1"/>
  </cols>
  <sheetData>
    <row r="1" spans="1:11" ht="12.75">
      <c r="A1" s="1" t="s">
        <v>129</v>
      </c>
      <c r="B1" s="1"/>
      <c r="C1" s="1"/>
      <c r="D1" s="1"/>
      <c r="E1" s="1"/>
      <c r="F1" s="1"/>
      <c r="G1" s="1"/>
      <c r="I1" s="1" t="s">
        <v>130</v>
      </c>
      <c r="J1" s="1"/>
      <c r="K1" s="1"/>
    </row>
    <row r="3" spans="1:7" ht="12.75">
      <c r="A3" s="3" t="s">
        <v>1</v>
      </c>
      <c r="B3" s="3"/>
      <c r="C3" s="3"/>
      <c r="D3" s="3"/>
      <c r="E3" s="3"/>
      <c r="F3" s="3"/>
      <c r="G3" s="3"/>
    </row>
    <row r="4" spans="1:7" ht="12.75">
      <c r="A4" s="4"/>
      <c r="B4" s="4"/>
      <c r="C4" s="4"/>
      <c r="D4" s="4"/>
      <c r="E4" s="5"/>
      <c r="F4" s="4"/>
      <c r="G4" s="5"/>
    </row>
    <row r="5" spans="1:7" ht="12.75">
      <c r="A5" s="6" t="s">
        <v>28</v>
      </c>
      <c r="B5" s="6"/>
      <c r="C5" s="6"/>
      <c r="D5" s="6"/>
      <c r="E5" s="6"/>
      <c r="F5" s="6"/>
      <c r="G5" s="6"/>
    </row>
    <row r="6" spans="1:7" ht="12.75">
      <c r="A6" s="6"/>
      <c r="B6" s="7"/>
      <c r="C6" s="7"/>
      <c r="D6" s="7"/>
      <c r="E6" s="7"/>
      <c r="F6" s="7"/>
      <c r="G6" s="7"/>
    </row>
    <row r="7" spans="1:7" ht="12.75">
      <c r="A7" s="6"/>
      <c r="B7" s="7"/>
      <c r="C7" s="7"/>
      <c r="D7" s="97" t="s">
        <v>131</v>
      </c>
      <c r="E7" s="7"/>
      <c r="F7" s="7"/>
      <c r="G7" s="7"/>
    </row>
    <row r="9" spans="5:11" ht="12.75">
      <c r="E9" s="148" t="s">
        <v>123</v>
      </c>
      <c r="G9" s="148" t="s">
        <v>124</v>
      </c>
      <c r="I9" s="156" t="s">
        <v>123</v>
      </c>
      <c r="K9" s="156" t="s">
        <v>124</v>
      </c>
    </row>
    <row r="11" spans="2:11" ht="12.75">
      <c r="B11" t="s">
        <v>7</v>
      </c>
      <c r="E11" s="2">
        <v>14000</v>
      </c>
      <c r="I11" s="157">
        <v>15845</v>
      </c>
      <c r="K11" s="158"/>
    </row>
    <row r="12" spans="2:11" ht="12.75">
      <c r="B12" t="s">
        <v>9</v>
      </c>
      <c r="E12" s="2">
        <v>5000</v>
      </c>
      <c r="I12" s="157">
        <v>3201.35</v>
      </c>
      <c r="K12" s="158"/>
    </row>
    <row r="13" spans="2:11" ht="12.75">
      <c r="B13" t="s">
        <v>125</v>
      </c>
      <c r="E13" s="2">
        <v>60000</v>
      </c>
      <c r="I13" s="157">
        <v>70000</v>
      </c>
      <c r="K13" s="158"/>
    </row>
    <row r="14" spans="2:11" ht="12.75">
      <c r="B14" t="s">
        <v>10</v>
      </c>
      <c r="E14" s="2">
        <v>1500</v>
      </c>
      <c r="I14" s="157">
        <v>1500</v>
      </c>
      <c r="K14" s="158"/>
    </row>
    <row r="15" spans="9:11" ht="12.75">
      <c r="I15" s="157"/>
      <c r="K15" s="158"/>
    </row>
    <row r="16" spans="2:11" ht="12.75">
      <c r="B16" t="s">
        <v>126</v>
      </c>
      <c r="G16" s="2">
        <v>15000</v>
      </c>
      <c r="I16" s="157"/>
      <c r="K16" s="158">
        <v>21486.1</v>
      </c>
    </row>
    <row r="17" spans="2:11" ht="12.75">
      <c r="B17" t="s">
        <v>32</v>
      </c>
      <c r="G17" s="2">
        <v>5000</v>
      </c>
      <c r="I17" s="157"/>
      <c r="K17" s="158">
        <v>2931.75</v>
      </c>
    </row>
    <row r="18" spans="2:11" ht="12.75">
      <c r="B18" t="s">
        <v>33</v>
      </c>
      <c r="G18" s="2">
        <v>10000</v>
      </c>
      <c r="I18" s="157"/>
      <c r="K18" s="158">
        <v>2288.9</v>
      </c>
    </row>
    <row r="19" spans="9:11" ht="12.75">
      <c r="I19" s="159"/>
      <c r="K19" s="160"/>
    </row>
    <row r="20" spans="5:11" ht="12.75">
      <c r="E20" s="152">
        <f>SUM(E11:E19)</f>
        <v>80500</v>
      </c>
      <c r="F20" s="153"/>
      <c r="G20" s="152">
        <f>SUM(G16:G19)</f>
        <v>30000</v>
      </c>
      <c r="I20" s="152">
        <f>SUM(I11:I19)</f>
        <v>90546.35</v>
      </c>
      <c r="K20" s="152">
        <f>SUM(K11:K19)</f>
        <v>26706.75</v>
      </c>
    </row>
    <row r="24" spans="2:9" ht="12.75">
      <c r="B24" t="s">
        <v>128</v>
      </c>
      <c r="D24" s="161">
        <f>E20-G20</f>
        <v>50500</v>
      </c>
      <c r="I24" s="159">
        <f>SUM(I20-K20)</f>
        <v>63839.600000000006</v>
      </c>
    </row>
  </sheetData>
  <sheetProtection selectLockedCells="1" selectUnlockedCells="1"/>
  <mergeCells count="4">
    <mergeCell ref="A1:G1"/>
    <mergeCell ref="I1:K1"/>
    <mergeCell ref="A3:G3"/>
    <mergeCell ref="A5:G5"/>
  </mergeCells>
  <printOptions/>
  <pageMargins left="0.6722222222222223" right="0.45208333333333334" top="0.45902777777777776" bottom="0.5840277777777778" header="0.22152777777777777" footer="0.34652777777777777"/>
  <pageSetup horizontalDpi="300" verticalDpi="300" orientation="landscape" paperSize="9" scale="73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Morten</dc:creator>
  <cp:keywords/>
  <dc:description/>
  <cp:lastModifiedBy>Per Morten</cp:lastModifiedBy>
  <cp:lastPrinted>2012-02-15T21:23:41Z</cp:lastPrinted>
  <dcterms:created xsi:type="dcterms:W3CDTF">2011-02-06T12:02:54Z</dcterms:created>
  <dcterms:modified xsi:type="dcterms:W3CDTF">2013-02-07T19:05:22Z</dcterms:modified>
  <cp:category/>
  <cp:version/>
  <cp:contentType/>
  <cp:contentStatus/>
</cp:coreProperties>
</file>